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D610F4F-16AB-4148-A4DA-2721AE87542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Q1" sheetId="1" r:id="rId1"/>
  </sheets>
  <externalReferences>
    <externalReference r:id="rId2"/>
  </externalReferences>
  <definedNames>
    <definedName name="_xlnm.Print_Area" localSheetId="0">'Q1'!$A$1:$M$56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E20" i="1"/>
  <c r="F20" i="1"/>
  <c r="I20" i="1"/>
  <c r="L22" i="1"/>
  <c r="L23" i="1"/>
  <c r="L24" i="1"/>
  <c r="L25" i="1"/>
  <c r="L27" i="1"/>
  <c r="L28" i="1"/>
  <c r="L29" i="1"/>
  <c r="L30" i="1"/>
  <c r="L31" i="1"/>
  <c r="L32" i="1"/>
  <c r="L33" i="1"/>
  <c r="B36" i="1"/>
  <c r="C36" i="1"/>
  <c r="D36" i="1"/>
  <c r="E36" i="1"/>
  <c r="F36" i="1"/>
  <c r="G36" i="1"/>
  <c r="H36" i="1"/>
  <c r="I36" i="1"/>
  <c r="J36" i="1"/>
  <c r="K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B50" i="1"/>
  <c r="C50" i="1"/>
  <c r="D50" i="1"/>
  <c r="E50" i="1"/>
  <c r="F50" i="1"/>
  <c r="G50" i="1"/>
  <c r="H50" i="1"/>
  <c r="I50" i="1"/>
  <c r="J50" i="1"/>
  <c r="K50" i="1"/>
  <c r="L51" i="1"/>
  <c r="L50" i="1" s="1"/>
  <c r="B53" i="1"/>
  <c r="C53" i="1"/>
  <c r="D53" i="1"/>
  <c r="E53" i="1"/>
  <c r="F53" i="1"/>
  <c r="G53" i="1"/>
  <c r="H53" i="1"/>
  <c r="I53" i="1"/>
  <c r="J53" i="1"/>
  <c r="K53" i="1"/>
  <c r="L54" i="1"/>
  <c r="L55" i="1"/>
  <c r="K35" i="1" l="1"/>
  <c r="G35" i="1"/>
  <c r="C35" i="1"/>
  <c r="J35" i="1"/>
  <c r="F35" i="1"/>
  <c r="B35" i="1"/>
  <c r="L14" i="1"/>
  <c r="L16" i="1"/>
  <c r="L12" i="1"/>
  <c r="L10" i="1"/>
  <c r="J20" i="1"/>
  <c r="J19" i="1" s="1"/>
  <c r="B20" i="1"/>
  <c r="B19" i="1" s="1"/>
  <c r="E8" i="1"/>
  <c r="I19" i="1"/>
  <c r="E19" i="1"/>
  <c r="L17" i="1"/>
  <c r="L13" i="1"/>
  <c r="L9" i="1"/>
  <c r="H8" i="1"/>
  <c r="D8" i="1"/>
  <c r="I35" i="1"/>
  <c r="E35" i="1"/>
  <c r="L21" i="1"/>
  <c r="L20" i="1" s="1"/>
  <c r="L19" i="1" s="1"/>
  <c r="H20" i="1"/>
  <c r="H19" i="1" s="1"/>
  <c r="D20" i="1"/>
  <c r="D19" i="1" s="1"/>
  <c r="L15" i="1"/>
  <c r="L11" i="1"/>
  <c r="K8" i="1"/>
  <c r="G8" i="1"/>
  <c r="C8" i="1"/>
  <c r="F19" i="1"/>
  <c r="I8" i="1"/>
  <c r="L53" i="1"/>
  <c r="L36" i="1"/>
  <c r="L35" i="1" s="1"/>
  <c r="H35" i="1"/>
  <c r="D35" i="1"/>
  <c r="L26" i="1"/>
  <c r="K20" i="1"/>
  <c r="K19" i="1" s="1"/>
  <c r="G20" i="1"/>
  <c r="G19" i="1" s="1"/>
  <c r="G56" i="1" s="1"/>
  <c r="C20" i="1"/>
  <c r="C19" i="1" s="1"/>
  <c r="J8" i="1"/>
  <c r="F8" i="1"/>
  <c r="B8" i="1"/>
  <c r="H56" i="1" l="1"/>
  <c r="C56" i="1"/>
  <c r="D56" i="1"/>
  <c r="K56" i="1"/>
  <c r="L8" i="1"/>
  <c r="J56" i="1"/>
  <c r="F56" i="1"/>
  <c r="B56" i="1"/>
  <c r="E56" i="1"/>
  <c r="I56" i="1"/>
  <c r="L56" i="1"/>
  <c r="M53" i="1" s="1"/>
  <c r="M19" i="1" l="1"/>
  <c r="M35" i="1"/>
  <c r="M8" i="1"/>
</calcChain>
</file>

<file path=xl/sharedStrings.xml><?xml version="1.0" encoding="utf-8"?>
<sst xmlns="http://schemas.openxmlformats.org/spreadsheetml/2006/main" count="59" uniqueCount="59">
  <si>
    <t xml:space="preserve">   TOTAL</t>
  </si>
  <si>
    <t>OIL WARRANT</t>
  </si>
  <si>
    <t>Agency Fees</t>
  </si>
  <si>
    <t>OTHERS</t>
  </si>
  <si>
    <t xml:space="preserve">   5.625% Diaspora Bond 2022</t>
  </si>
  <si>
    <t>DIASPORA BOND</t>
  </si>
  <si>
    <t xml:space="preserve"> 7.875% Eurobond 2032
</t>
  </si>
  <si>
    <t xml:space="preserve"> 7.696% Eurobond 2038
</t>
  </si>
  <si>
    <t xml:space="preserve">   8.747% Eurobond 2031
</t>
  </si>
  <si>
    <t xml:space="preserve">   9.248% Eurobond 2027
</t>
  </si>
  <si>
    <t xml:space="preserve">   7.875% Eurobond 2027
</t>
  </si>
  <si>
    <t xml:space="preserve">   7.696% Eurobond 2038
</t>
  </si>
  <si>
    <t xml:space="preserve">   7.143% Eurobond 2030
</t>
  </si>
  <si>
    <t xml:space="preserve">   6.5% Eurobond 2027
</t>
  </si>
  <si>
    <t xml:space="preserve">   7.625% Eurobond 2047</t>
  </si>
  <si>
    <t xml:space="preserve">   7.875% Eurobond 2032
</t>
  </si>
  <si>
    <t xml:space="preserve">   6.375% Eurobond 2023</t>
  </si>
  <si>
    <t xml:space="preserve">   6.75% Eurobond 2021</t>
  </si>
  <si>
    <t xml:space="preserve">   5.125% Eurobond 2018</t>
  </si>
  <si>
    <t>EUROBONDS</t>
  </si>
  <si>
    <t>COMMERCIAL</t>
  </si>
  <si>
    <t>KFW</t>
  </si>
  <si>
    <t>JICA</t>
  </si>
  <si>
    <t>French Development Agency</t>
  </si>
  <si>
    <t>EXIM Bank of India</t>
  </si>
  <si>
    <t xml:space="preserve">Nigerian Rehabilitation and Upgrading of Abuja-Keffi-Makurdi Road Project </t>
  </si>
  <si>
    <t>Nigerian Zungeru Hydroelectric Project</t>
  </si>
  <si>
    <t>Nigeria Four Airport Terminals Expansion Project</t>
  </si>
  <si>
    <t>Nigeria ICT Infrastructure Backbone Project</t>
  </si>
  <si>
    <t>Nigeria Abuja Light Rail Project</t>
  </si>
  <si>
    <t>Nigeria Railway Modernisation Project (Lagos - Ibadan Section)</t>
  </si>
  <si>
    <t>Nigeria Railway Modernisation Project ( Idu Kaduna Section)</t>
  </si>
  <si>
    <t>Nigeria National Public Security Comm. Sys. Project</t>
  </si>
  <si>
    <t>Nigeria Communication Sattellite</t>
  </si>
  <si>
    <t>EXIM Bank of China</t>
  </si>
  <si>
    <t>BILATERAL</t>
  </si>
  <si>
    <t>IDB</t>
  </si>
  <si>
    <t>BADEA</t>
  </si>
  <si>
    <t>EDF</t>
  </si>
  <si>
    <t>IDA</t>
  </si>
  <si>
    <t>AGTF</t>
  </si>
  <si>
    <t>A.D.F</t>
  </si>
  <si>
    <t>IFAD</t>
  </si>
  <si>
    <t>A.D.B</t>
  </si>
  <si>
    <t>IBRD</t>
  </si>
  <si>
    <t>MULTILATERAL</t>
  </si>
  <si>
    <t>Percentage of Total</t>
  </si>
  <si>
    <t>Total</t>
  </si>
  <si>
    <t>Other Charges</t>
  </si>
  <si>
    <t>Commitment Charges</t>
  </si>
  <si>
    <t xml:space="preserve"> Waiver/ Credit</t>
  </si>
  <si>
    <t xml:space="preserve">Penalty Interest </t>
  </si>
  <si>
    <t>Deferred Service Charge</t>
  </si>
  <si>
    <t>Deferred Interest</t>
  </si>
  <si>
    <t>Deferred Principal</t>
  </si>
  <si>
    <t>Service Fee</t>
  </si>
  <si>
    <t>Interest Fee</t>
  </si>
  <si>
    <t>Principal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</si>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</sst>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.00000000000_);_(* \(#,##0.000000000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000000000_-;\-* #,##0.00000000000_-;_-* &quot;-&quot;??_-;_-@_-"/>
    <numFmt numFmtId="169" formatCode="#,##0.0000000000_ ;\-#,##0.0000000000\ "/>
    <numFmt numFmtId="170" formatCode="#,##0.000000000_ ;\-#,##0.000000000\ "/>
    <numFmt numFmtId="171" formatCode="#,##0.0000000_ ;\-#,##0.0000000\ "/>
    <numFmt numFmtId="172" formatCode="#,##0.00000_ ;\-#,##0.0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73">
    <xf numFmtId="0" fontId="0" fillId="0" borderId="0" xfId="0"/>
    <xf numFmtId="165" fontId="3" fillId="0" borderId="0" xfId="1" applyNumberFormat="1" applyFont="1"/>
    <xf numFmtId="164" fontId="3" fillId="0" borderId="0" xfId="2" applyNumberFormat="1" applyFont="1"/>
    <xf numFmtId="164" fontId="4" fillId="0" borderId="0" xfId="1" applyFont="1"/>
    <xf numFmtId="164" fontId="3" fillId="0" borderId="0" xfId="2" applyNumberFormat="1" applyFont="1" applyAlignment="1">
      <alignment wrapText="1"/>
    </xf>
    <xf numFmtId="164" fontId="4" fillId="0" borderId="0" xfId="1" applyFont="1" applyAlignment="1">
      <alignment wrapText="1"/>
    </xf>
    <xf numFmtId="0" fontId="4" fillId="0" borderId="0" xfId="2" applyFont="1"/>
    <xf numFmtId="164" fontId="3" fillId="0" borderId="0" xfId="1" applyFont="1"/>
    <xf numFmtId="164" fontId="4" fillId="0" borderId="0" xfId="1" applyFont="1" applyFill="1"/>
    <xf numFmtId="165" fontId="4" fillId="0" borderId="0" xfId="1" applyNumberFormat="1" applyFont="1"/>
    <xf numFmtId="0" fontId="4" fillId="0" borderId="0" xfId="2" applyFont="1" applyAlignment="1">
      <alignment horizontal="right"/>
    </xf>
    <xf numFmtId="166" fontId="4" fillId="0" borderId="0" xfId="1" applyNumberFormat="1" applyFont="1"/>
    <xf numFmtId="167" fontId="4" fillId="0" borderId="0" xfId="1" applyNumberFormat="1" applyFont="1"/>
    <xf numFmtId="2" fontId="4" fillId="0" borderId="0" xfId="2" applyNumberFormat="1" applyFont="1"/>
    <xf numFmtId="164" fontId="4" fillId="0" borderId="0" xfId="1" applyNumberFormat="1" applyFont="1"/>
    <xf numFmtId="43" fontId="4" fillId="0" borderId="0" xfId="2" applyNumberFormat="1" applyFont="1"/>
    <xf numFmtId="168" fontId="4" fillId="0" borderId="0" xfId="2" applyNumberFormat="1" applyFont="1"/>
    <xf numFmtId="164" fontId="4" fillId="0" borderId="0" xfId="2" applyNumberFormat="1" applyFont="1"/>
    <xf numFmtId="0" fontId="3" fillId="0" borderId="0" xfId="2" applyFont="1"/>
    <xf numFmtId="43" fontId="4" fillId="0" borderId="0" xfId="2" applyNumberFormat="1" applyFont="1" applyFill="1"/>
    <xf numFmtId="0" fontId="4" fillId="0" borderId="0" xfId="2" applyFont="1" applyFill="1"/>
    <xf numFmtId="0" fontId="4" fillId="0" borderId="0" xfId="2" applyFont="1" applyAlignment="1">
      <alignment wrapText="1"/>
    </xf>
    <xf numFmtId="0" fontId="3" fillId="3" borderId="8" xfId="2" applyFont="1" applyFill="1" applyBorder="1" applyAlignment="1">
      <alignment horizontal="center" wrapText="1"/>
    </xf>
    <xf numFmtId="2" fontId="3" fillId="3" borderId="7" xfId="3" applyNumberFormat="1" applyFont="1" applyFill="1" applyBorder="1" applyAlignment="1">
      <alignment horizontal="center" wrapText="1"/>
    </xf>
    <xf numFmtId="2" fontId="3" fillId="3" borderId="10" xfId="3" applyNumberFormat="1" applyFont="1" applyFill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6" xfId="2" applyFont="1" applyBorder="1"/>
    <xf numFmtId="2" fontId="3" fillId="0" borderId="3" xfId="3" applyNumberFormat="1" applyFont="1" applyFill="1" applyBorder="1" applyAlignment="1">
      <alignment horizontal="center"/>
    </xf>
    <xf numFmtId="2" fontId="3" fillId="0" borderId="3" xfId="3" applyNumberFormat="1" applyFont="1" applyFill="1" applyBorder="1" applyAlignment="1">
      <alignment horizontal="center" wrapText="1"/>
    </xf>
    <xf numFmtId="2" fontId="3" fillId="0" borderId="5" xfId="3" applyNumberFormat="1" applyFont="1" applyFill="1" applyBorder="1" applyAlignment="1">
      <alignment horizontal="center" wrapText="1"/>
    </xf>
    <xf numFmtId="2" fontId="3" fillId="0" borderId="6" xfId="3" applyNumberFormat="1" applyFont="1" applyFill="1" applyBorder="1" applyAlignment="1">
      <alignment horizontal="left"/>
    </xf>
    <xf numFmtId="164" fontId="3" fillId="0" borderId="3" xfId="1" applyFont="1" applyBorder="1"/>
    <xf numFmtId="10" fontId="3" fillId="0" borderId="5" xfId="2" applyNumberFormat="1" applyFont="1" applyBorder="1" applyAlignment="1">
      <alignment wrapText="1"/>
    </xf>
    <xf numFmtId="2" fontId="4" fillId="0" borderId="6" xfId="3" applyNumberFormat="1" applyFont="1" applyFill="1" applyBorder="1" applyAlignment="1"/>
    <xf numFmtId="39" fontId="4" fillId="0" borderId="3" xfId="3" applyNumberFormat="1" applyFont="1" applyFill="1" applyBorder="1"/>
    <xf numFmtId="0" fontId="3" fillId="0" borderId="5" xfId="2" applyFont="1" applyBorder="1" applyAlignment="1">
      <alignment wrapText="1"/>
    </xf>
    <xf numFmtId="164" fontId="4" fillId="0" borderId="3" xfId="1" applyFont="1" applyFill="1" applyBorder="1"/>
    <xf numFmtId="172" fontId="4" fillId="0" borderId="0" xfId="2" applyNumberFormat="1" applyFont="1"/>
    <xf numFmtId="169" fontId="4" fillId="0" borderId="0" xfId="2" applyNumberFormat="1" applyFont="1"/>
    <xf numFmtId="2" fontId="4" fillId="0" borderId="6" xfId="3" applyNumberFormat="1" applyFont="1" applyFill="1" applyBorder="1"/>
    <xf numFmtId="171" fontId="4" fillId="0" borderId="0" xfId="2" applyNumberFormat="1" applyFont="1"/>
    <xf numFmtId="2" fontId="4" fillId="0" borderId="4" xfId="3" applyNumberFormat="1" applyFont="1" applyFill="1" applyBorder="1" applyAlignment="1"/>
    <xf numFmtId="0" fontId="3" fillId="0" borderId="1" xfId="2" applyFont="1" applyBorder="1" applyAlignment="1">
      <alignment wrapText="1"/>
    </xf>
    <xf numFmtId="0" fontId="4" fillId="0" borderId="5" xfId="2" applyFont="1" applyBorder="1"/>
    <xf numFmtId="0" fontId="4" fillId="0" borderId="9" xfId="2" applyFont="1" applyBorder="1"/>
    <xf numFmtId="0" fontId="4" fillId="0" borderId="6" xfId="2" applyFont="1" applyBorder="1" applyAlignment="1">
      <alignment wrapText="1"/>
    </xf>
    <xf numFmtId="2" fontId="3" fillId="0" borderId="8" xfId="3" applyNumberFormat="1" applyFont="1" applyFill="1" applyBorder="1" applyAlignment="1"/>
    <xf numFmtId="39" fontId="3" fillId="0" borderId="7" xfId="3" applyNumberFormat="1" applyFont="1" applyFill="1" applyBorder="1"/>
    <xf numFmtId="0" fontId="7" fillId="0" borderId="6" xfId="0" applyFont="1" applyBorder="1" applyAlignment="1">
      <alignment vertical="center" wrapText="1"/>
    </xf>
    <xf numFmtId="164" fontId="4" fillId="0" borderId="3" xfId="4" applyFont="1" applyBorder="1"/>
    <xf numFmtId="0" fontId="4" fillId="0" borderId="3" xfId="2" applyFont="1" applyBorder="1"/>
    <xf numFmtId="2" fontId="3" fillId="0" borderId="6" xfId="3" applyNumberFormat="1" applyFont="1" applyFill="1" applyBorder="1"/>
    <xf numFmtId="39" fontId="3" fillId="0" borderId="3" xfId="3" applyNumberFormat="1" applyFont="1" applyFill="1" applyBorder="1"/>
    <xf numFmtId="2" fontId="3" fillId="0" borderId="6" xfId="3" applyNumberFormat="1" applyFont="1" applyBorder="1" applyAlignment="1"/>
    <xf numFmtId="2" fontId="3" fillId="0" borderId="3" xfId="3" applyNumberFormat="1" applyFont="1" applyBorder="1" applyAlignment="1"/>
    <xf numFmtId="164" fontId="3" fillId="0" borderId="3" xfId="1" applyFont="1" applyBorder="1" applyAlignment="1"/>
    <xf numFmtId="0" fontId="4" fillId="0" borderId="5" xfId="2" applyFont="1" applyBorder="1" applyAlignment="1">
      <alignment wrapText="1"/>
    </xf>
    <xf numFmtId="2" fontId="4" fillId="0" borderId="6" xfId="3" applyNumberFormat="1" applyFont="1" applyBorder="1" applyAlignment="1"/>
    <xf numFmtId="2" fontId="4" fillId="0" borderId="3" xfId="3" applyNumberFormat="1" applyFont="1" applyBorder="1" applyAlignment="1"/>
    <xf numFmtId="2" fontId="3" fillId="0" borderId="5" xfId="3" applyNumberFormat="1" applyFont="1" applyBorder="1" applyAlignment="1">
      <alignment wrapText="1"/>
    </xf>
    <xf numFmtId="164" fontId="4" fillId="0" borderId="3" xfId="1" applyFont="1" applyBorder="1" applyAlignment="1"/>
    <xf numFmtId="2" fontId="4" fillId="0" borderId="6" xfId="3" applyNumberFormat="1" applyFont="1" applyFill="1" applyBorder="1" applyAlignment="1">
      <alignment wrapText="1"/>
    </xf>
    <xf numFmtId="170" fontId="4" fillId="0" borderId="0" xfId="2" applyNumberFormat="1" applyFont="1"/>
    <xf numFmtId="9" fontId="3" fillId="0" borderId="5" xfId="2" applyNumberFormat="1" applyFont="1" applyBorder="1" applyAlignment="1">
      <alignment wrapText="1"/>
    </xf>
    <xf numFmtId="2" fontId="3" fillId="0" borderId="4" xfId="3" applyNumberFormat="1" applyFont="1" applyFill="1" applyBorder="1" applyAlignment="1"/>
    <xf numFmtId="39" fontId="3" fillId="0" borderId="2" xfId="3" applyNumberFormat="1" applyFont="1" applyFill="1" applyBorder="1"/>
    <xf numFmtId="164" fontId="3" fillId="0" borderId="3" xfId="1" applyFont="1" applyFill="1" applyBorder="1"/>
    <xf numFmtId="9" fontId="3" fillId="0" borderId="1" xfId="2" applyNumberFormat="1" applyFont="1" applyBorder="1" applyAlignment="1">
      <alignment wrapText="1"/>
    </xf>
    <xf numFmtId="164" fontId="4" fillId="2" borderId="0" xfId="1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2" applyFont="1" applyAlignment="1"/>
    <xf numFmtId="0" fontId="3" fillId="0" borderId="0" xfId="2" applyFont="1" applyAlignment="1">
      <alignment wrapText="1"/>
    </xf>
  </cellXfs>
  <cellStyles count="5">
    <cellStyle name="Comma" xfId="1" builtinId="3"/>
    <cellStyle name="Comma 2 2" xfId="4" xr:uid="{00000000-0005-0000-0000-000001000000}"/>
    <cellStyle name="Normal" xfId="0" builtinId="0"/>
    <cellStyle name="Normal 3" xfId="2" xr:uid="{00000000-0005-0000-0000-000003000000}"/>
    <cellStyle name="Normal_Sheet1 2" xfId="3" xr:uid="{00000000-0005-0000-0000-000004000000}"/>
  </cellStyles>
  <dxfs count="18">
    <dxf>
      <font>
        <strike val="0"/>
        <outline val="0"/>
        <shadow val="0"/>
        <u val="none"/>
        <vertAlign val="baseline"/>
        <sz val="12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</font>
      <alignment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oportal\DavWWWRoot\drsd\External%20Debt\Debt%20Service%20General\Payments\2019\Monthly%20Actual%20Debt%20Service\2019%20Mthly%20Actual%20%20Debt%20service%20Pymt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DS"/>
      <sheetName val="February DS"/>
      <sheetName val="March DS"/>
      <sheetName val="Jan"/>
      <sheetName val="Feb"/>
      <sheetName val="March"/>
      <sheetName val="April"/>
      <sheetName val="May"/>
      <sheetName val="June"/>
      <sheetName val="July"/>
      <sheetName val="Aug"/>
      <sheetName val="Sept"/>
      <sheetName val="Oct "/>
      <sheetName val="Nov"/>
      <sheetName val="Dec"/>
      <sheetName val="JAN-SEP"/>
      <sheetName val="Sheet1"/>
      <sheetName val="2019 Mthly Actual  Debt service"/>
    </sheetNames>
    <sheetDataSet>
      <sheetData sheetId="0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/>
          <cell r="O9"/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/>
          <cell r="O10"/>
        </row>
        <row r="11">
          <cell r="B11">
            <v>139.52000000000001</v>
          </cell>
          <cell r="C11">
            <v>232.01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371.53</v>
          </cell>
          <cell r="M11"/>
          <cell r="O11"/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/>
          <cell r="O12"/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/>
          <cell r="O13"/>
        </row>
        <row r="14">
          <cell r="B14">
            <v>3363.96</v>
          </cell>
          <cell r="C14">
            <v>0</v>
          </cell>
          <cell r="D14">
            <v>599.14</v>
          </cell>
          <cell r="E14">
            <v>0</v>
          </cell>
          <cell r="F14">
            <v>0</v>
          </cell>
          <cell r="G14">
            <v>0</v>
          </cell>
          <cell r="H14">
            <v>1.9638939320999997E-5</v>
          </cell>
          <cell r="I14">
            <v>-76.540000000000006</v>
          </cell>
          <cell r="J14">
            <v>0</v>
          </cell>
          <cell r="K14">
            <v>0</v>
          </cell>
          <cell r="L14">
            <v>3886.5600196389391</v>
          </cell>
          <cell r="M14"/>
          <cell r="O14"/>
        </row>
        <row r="15">
          <cell r="B15">
            <v>1001.7259498849423</v>
          </cell>
          <cell r="C15">
            <v>122.04167039742784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1123.7676202823702</v>
          </cell>
          <cell r="M15"/>
          <cell r="O15"/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/>
          <cell r="O16"/>
        </row>
        <row r="17">
          <cell r="B17">
            <v>602.27</v>
          </cell>
          <cell r="C17">
            <v>0</v>
          </cell>
          <cell r="D17">
            <v>129.91999999999999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-318.76</v>
          </cell>
          <cell r="J17">
            <v>0</v>
          </cell>
          <cell r="K17">
            <v>321.16000000000003</v>
          </cell>
          <cell r="L17">
            <v>734.58999999999992</v>
          </cell>
          <cell r="M17"/>
          <cell r="O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/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/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/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/>
        </row>
      </sheetData>
      <sheetData sheetId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/>
          <cell r="O9"/>
        </row>
        <row r="10">
          <cell r="B10">
            <v>0</v>
          </cell>
          <cell r="C10">
            <v>10020.1625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10020.1625</v>
          </cell>
          <cell r="M10"/>
          <cell r="O10"/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/>
          <cell r="O11"/>
        </row>
        <row r="12">
          <cell r="B12">
            <v>4140.7020671594646</v>
          </cell>
          <cell r="C12">
            <v>1944.3824503070284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191.64284000000001</v>
          </cell>
          <cell r="K12">
            <v>0</v>
          </cell>
          <cell r="L12">
            <v>6276.7273574664932</v>
          </cell>
          <cell r="M12"/>
          <cell r="O12"/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/>
          <cell r="O13"/>
        </row>
        <row r="14">
          <cell r="B14">
            <v>10598.9182569063</v>
          </cell>
          <cell r="C14">
            <v>6065.0592554338009</v>
          </cell>
          <cell r="D14">
            <v>11808.615113883598</v>
          </cell>
          <cell r="E14">
            <v>0</v>
          </cell>
          <cell r="F14">
            <v>52.250175509200005</v>
          </cell>
          <cell r="G14">
            <v>30.6365140013</v>
          </cell>
          <cell r="H14">
            <v>1.9638939320999997E-5</v>
          </cell>
          <cell r="I14">
            <v>-374.5911288492</v>
          </cell>
          <cell r="J14">
            <v>0</v>
          </cell>
          <cell r="K14">
            <v>0</v>
          </cell>
          <cell r="L14">
            <v>28180.888206523941</v>
          </cell>
          <cell r="M14"/>
          <cell r="O14"/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/>
          <cell r="O15"/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/>
          <cell r="O16"/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/>
          <cell r="O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25.83333</v>
          </cell>
          <cell r="K19">
            <v>0</v>
          </cell>
          <cell r="L19">
            <v>149.52222</v>
          </cell>
          <cell r="M19">
            <v>7.6118473537854889E-4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/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/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/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/>
        </row>
      </sheetData>
      <sheetData sheetId="2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/>
          <cell r="O9"/>
        </row>
        <row r="10">
          <cell r="B10">
            <v>10000</v>
          </cell>
          <cell r="C10">
            <v>4663.9090600000009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14663.909060000002</v>
          </cell>
          <cell r="M10"/>
          <cell r="O10"/>
        </row>
        <row r="11">
          <cell r="B11">
            <v>1563.0753763215002</v>
          </cell>
          <cell r="C11">
            <v>333.87425834139998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-368.23926491290007</v>
          </cell>
          <cell r="J11">
            <v>0</v>
          </cell>
          <cell r="K11">
            <v>0</v>
          </cell>
          <cell r="L11">
            <v>1528.7103697500002</v>
          </cell>
          <cell r="M11"/>
          <cell r="O11"/>
        </row>
        <row r="12">
          <cell r="B12">
            <v>0</v>
          </cell>
          <cell r="C12">
            <v>1583.84447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375.8130744</v>
          </cell>
          <cell r="K12">
            <v>0</v>
          </cell>
          <cell r="L12">
            <v>1959.6575444</v>
          </cell>
          <cell r="M12"/>
          <cell r="O12"/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/>
          <cell r="O13"/>
        </row>
        <row r="14">
          <cell r="B14">
            <v>8745.5312041235993</v>
          </cell>
          <cell r="C14">
            <v>0</v>
          </cell>
          <cell r="D14">
            <v>1900.4410768943999</v>
          </cell>
          <cell r="E14">
            <v>0</v>
          </cell>
          <cell r="F14">
            <v>0</v>
          </cell>
          <cell r="G14">
            <v>5.4571662859999996</v>
          </cell>
          <cell r="H14">
            <v>1.9638939320999997E-5</v>
          </cell>
          <cell r="I14">
            <v>1.9638939320999997E-5</v>
          </cell>
          <cell r="J14">
            <v>0</v>
          </cell>
          <cell r="K14">
            <v>0</v>
          </cell>
          <cell r="L14">
            <v>10651.429486581877</v>
          </cell>
          <cell r="M14"/>
          <cell r="O14"/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/>
          <cell r="O15"/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/>
          <cell r="O16"/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/>
          <cell r="O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</row>
        <row r="19">
          <cell r="B19">
            <v>34596.153850000002</v>
          </cell>
          <cell r="C19">
            <v>28976.568159999999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3377.1660599999996</v>
          </cell>
          <cell r="K19">
            <v>0</v>
          </cell>
          <cell r="L19">
            <v>66949.888070000001</v>
          </cell>
          <cell r="M19">
            <v>0.69918929308196986</v>
          </cell>
        </row>
        <row r="20">
          <cell r="B20">
            <v>34596.153850000002</v>
          </cell>
          <cell r="C20">
            <v>28819.527099999999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3275.7932899999996</v>
          </cell>
          <cell r="K20">
            <v>0</v>
          </cell>
          <cell r="L20">
            <v>66691.474239999996</v>
          </cell>
          <cell r="M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/>
        </row>
        <row r="22">
          <cell r="B22">
            <v>15365.384620000001</v>
          </cell>
          <cell r="C22">
            <v>4635.2243600000002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20000.608980000001</v>
          </cell>
          <cell r="M22"/>
        </row>
        <row r="23">
          <cell r="B23">
            <v>19230.769230000002</v>
          </cell>
          <cell r="C23">
            <v>5801.2820499999998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25032.05128</v>
          </cell>
          <cell r="M23"/>
        </row>
        <row r="24">
          <cell r="B24">
            <v>0</v>
          </cell>
          <cell r="C24">
            <v>3352.6527099999998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1509.21903</v>
          </cell>
          <cell r="K24">
            <v>0</v>
          </cell>
          <cell r="L24">
            <v>4861.8717399999996</v>
          </cell>
          <cell r="M24"/>
        </row>
        <row r="25">
          <cell r="B25">
            <v>0</v>
          </cell>
          <cell r="C25">
            <v>5675.5371599999999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48.7348</v>
          </cell>
          <cell r="K25">
            <v>0</v>
          </cell>
          <cell r="L25">
            <v>5724.27196</v>
          </cell>
          <cell r="M2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5" displayName="Table135" ref="A6:M56" totalsRowShown="0" headerRowDxfId="1" dataDxfId="0" headerRowBorderDxfId="17" tableBorderDxfId="16" totalsRowBorderDxfId="15" headerRowCellStyle="Normal_Sheet1 2">
  <autoFilter ref="A6:M56" xr:uid="{00000000-0009-0000-0100-000001000000}"/>
  <tableColumns count="13">
    <tableColumn id="1" xr3:uid="{00000000-0010-0000-0000-000001000000}" name="Category" dataDxfId="14"/>
    <tableColumn id="2" xr3:uid="{00000000-0010-0000-0000-000002000000}" name="Principal" dataDxfId="13"/>
    <tableColumn id="3" xr3:uid="{00000000-0010-0000-0000-000003000000}" name="Interest Fee" dataDxfId="12"/>
    <tableColumn id="4" xr3:uid="{00000000-0010-0000-0000-000004000000}" name="Service Fee" dataDxfId="11"/>
    <tableColumn id="5" xr3:uid="{00000000-0010-0000-0000-000005000000}" name="Deferred Principal" dataDxfId="10"/>
    <tableColumn id="6" xr3:uid="{00000000-0010-0000-0000-000006000000}" name="Deferred Interest" dataDxfId="9"/>
    <tableColumn id="7" xr3:uid="{00000000-0010-0000-0000-000007000000}" name="Deferred Service Charge" dataDxfId="8"/>
    <tableColumn id="8" xr3:uid="{00000000-0010-0000-0000-000008000000}" name="Penalty Interest " dataDxfId="7"/>
    <tableColumn id="9" xr3:uid="{00000000-0010-0000-0000-000009000000}" name=" Waiver/ Credit" dataDxfId="6"/>
    <tableColumn id="10" xr3:uid="{00000000-0010-0000-0000-00000A000000}" name="Commitment Charges" dataDxfId="5"/>
    <tableColumn id="11" xr3:uid="{00000000-0010-0000-0000-00000B000000}" name="Other Charges" dataDxfId="4"/>
    <tableColumn id="12" xr3:uid="{00000000-0010-0000-0000-00000C000000}" name="Total" dataDxfId="3"/>
    <tableColumn id="13" xr3:uid="{00000000-0010-0000-0000-00000D000000}" name="Percentage of Total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view="pageBreakPreview" zoomScaleSheetLayoutView="100" workbookViewId="0">
      <pane ySplit="7" topLeftCell="A8" activePane="bottomLeft" state="frozen"/>
      <selection pane="bottomLeft" activeCell="A3" sqref="A3"/>
    </sheetView>
  </sheetViews>
  <sheetFormatPr defaultRowHeight="29.25" customHeight="1" x14ac:dyDescent="0.2"/>
  <cols>
    <col min="1" max="1" width="84.5703125" style="6" customWidth="1"/>
    <col min="2" max="2" width="32.28515625" style="6" bestFit="1" customWidth="1"/>
    <col min="3" max="3" width="37.42578125" style="6" bestFit="1" customWidth="1"/>
    <col min="4" max="4" width="33" style="6" bestFit="1" customWidth="1"/>
    <col min="5" max="5" width="46" style="6" customWidth="1"/>
    <col min="6" max="6" width="42.85546875" style="6" customWidth="1"/>
    <col min="7" max="7" width="61.42578125" style="6" customWidth="1"/>
    <col min="8" max="8" width="41.28515625" style="6" customWidth="1"/>
    <col min="9" max="9" width="37.5703125" style="6" customWidth="1"/>
    <col min="10" max="10" width="55" style="6" customWidth="1"/>
    <col min="11" max="11" width="37.85546875" style="6" customWidth="1"/>
    <col min="12" max="12" width="32.85546875" style="6" customWidth="1"/>
    <col min="13" max="13" width="32.140625" style="21" customWidth="1"/>
    <col min="14" max="14" width="32.42578125" style="6" bestFit="1" customWidth="1"/>
    <col min="15" max="15" width="48.140625" style="6" bestFit="1" customWidth="1"/>
    <col min="16" max="258" width="9.140625" style="6"/>
    <col min="259" max="259" width="72.85546875" style="6" customWidth="1"/>
    <col min="260" max="260" width="16" style="6" customWidth="1"/>
    <col min="261" max="261" width="17.85546875" style="6" bestFit="1" customWidth="1"/>
    <col min="262" max="262" width="15" style="6" customWidth="1"/>
    <col min="263" max="263" width="14.42578125" style="6" customWidth="1"/>
    <col min="264" max="264" width="13.5703125" style="6" customWidth="1"/>
    <col min="265" max="265" width="12.28515625" style="6" customWidth="1"/>
    <col min="266" max="266" width="19.5703125" style="6" customWidth="1"/>
    <col min="267" max="267" width="12.5703125" style="6" customWidth="1"/>
    <col min="268" max="268" width="13.7109375" style="6" customWidth="1"/>
    <col min="269" max="269" width="18.140625" style="6" bestFit="1" customWidth="1"/>
    <col min="270" max="514" width="9.140625" style="6"/>
    <col min="515" max="515" width="72.85546875" style="6" customWidth="1"/>
    <col min="516" max="516" width="16" style="6" customWidth="1"/>
    <col min="517" max="517" width="17.85546875" style="6" bestFit="1" customWidth="1"/>
    <col min="518" max="518" width="15" style="6" customWidth="1"/>
    <col min="519" max="519" width="14.42578125" style="6" customWidth="1"/>
    <col min="520" max="520" width="13.5703125" style="6" customWidth="1"/>
    <col min="521" max="521" width="12.28515625" style="6" customWidth="1"/>
    <col min="522" max="522" width="19.5703125" style="6" customWidth="1"/>
    <col min="523" max="523" width="12.5703125" style="6" customWidth="1"/>
    <col min="524" max="524" width="13.7109375" style="6" customWidth="1"/>
    <col min="525" max="525" width="18.140625" style="6" bestFit="1" customWidth="1"/>
    <col min="526" max="770" width="9.140625" style="6"/>
    <col min="771" max="771" width="72.85546875" style="6" customWidth="1"/>
    <col min="772" max="772" width="16" style="6" customWidth="1"/>
    <col min="773" max="773" width="17.85546875" style="6" bestFit="1" customWidth="1"/>
    <col min="774" max="774" width="15" style="6" customWidth="1"/>
    <col min="775" max="775" width="14.42578125" style="6" customWidth="1"/>
    <col min="776" max="776" width="13.5703125" style="6" customWidth="1"/>
    <col min="777" max="777" width="12.28515625" style="6" customWidth="1"/>
    <col min="778" max="778" width="19.5703125" style="6" customWidth="1"/>
    <col min="779" max="779" width="12.5703125" style="6" customWidth="1"/>
    <col min="780" max="780" width="13.7109375" style="6" customWidth="1"/>
    <col min="781" max="781" width="18.140625" style="6" bestFit="1" customWidth="1"/>
    <col min="782" max="1026" width="9.140625" style="6"/>
    <col min="1027" max="1027" width="72.85546875" style="6" customWidth="1"/>
    <col min="1028" max="1028" width="16" style="6" customWidth="1"/>
    <col min="1029" max="1029" width="17.85546875" style="6" bestFit="1" customWidth="1"/>
    <col min="1030" max="1030" width="15" style="6" customWidth="1"/>
    <col min="1031" max="1031" width="14.42578125" style="6" customWidth="1"/>
    <col min="1032" max="1032" width="13.5703125" style="6" customWidth="1"/>
    <col min="1033" max="1033" width="12.28515625" style="6" customWidth="1"/>
    <col min="1034" max="1034" width="19.5703125" style="6" customWidth="1"/>
    <col min="1035" max="1035" width="12.5703125" style="6" customWidth="1"/>
    <col min="1036" max="1036" width="13.7109375" style="6" customWidth="1"/>
    <col min="1037" max="1037" width="18.140625" style="6" bestFit="1" customWidth="1"/>
    <col min="1038" max="1282" width="9.140625" style="6"/>
    <col min="1283" max="1283" width="72.85546875" style="6" customWidth="1"/>
    <col min="1284" max="1284" width="16" style="6" customWidth="1"/>
    <col min="1285" max="1285" width="17.85546875" style="6" bestFit="1" customWidth="1"/>
    <col min="1286" max="1286" width="15" style="6" customWidth="1"/>
    <col min="1287" max="1287" width="14.42578125" style="6" customWidth="1"/>
    <col min="1288" max="1288" width="13.5703125" style="6" customWidth="1"/>
    <col min="1289" max="1289" width="12.28515625" style="6" customWidth="1"/>
    <col min="1290" max="1290" width="19.5703125" style="6" customWidth="1"/>
    <col min="1291" max="1291" width="12.5703125" style="6" customWidth="1"/>
    <col min="1292" max="1292" width="13.7109375" style="6" customWidth="1"/>
    <col min="1293" max="1293" width="18.140625" style="6" bestFit="1" customWidth="1"/>
    <col min="1294" max="1538" width="9.140625" style="6"/>
    <col min="1539" max="1539" width="72.85546875" style="6" customWidth="1"/>
    <col min="1540" max="1540" width="16" style="6" customWidth="1"/>
    <col min="1541" max="1541" width="17.85546875" style="6" bestFit="1" customWidth="1"/>
    <col min="1542" max="1542" width="15" style="6" customWidth="1"/>
    <col min="1543" max="1543" width="14.42578125" style="6" customWidth="1"/>
    <col min="1544" max="1544" width="13.5703125" style="6" customWidth="1"/>
    <col min="1545" max="1545" width="12.28515625" style="6" customWidth="1"/>
    <col min="1546" max="1546" width="19.5703125" style="6" customWidth="1"/>
    <col min="1547" max="1547" width="12.5703125" style="6" customWidth="1"/>
    <col min="1548" max="1548" width="13.7109375" style="6" customWidth="1"/>
    <col min="1549" max="1549" width="18.140625" style="6" bestFit="1" customWidth="1"/>
    <col min="1550" max="1794" width="9.140625" style="6"/>
    <col min="1795" max="1795" width="72.85546875" style="6" customWidth="1"/>
    <col min="1796" max="1796" width="16" style="6" customWidth="1"/>
    <col min="1797" max="1797" width="17.85546875" style="6" bestFit="1" customWidth="1"/>
    <col min="1798" max="1798" width="15" style="6" customWidth="1"/>
    <col min="1799" max="1799" width="14.42578125" style="6" customWidth="1"/>
    <col min="1800" max="1800" width="13.5703125" style="6" customWidth="1"/>
    <col min="1801" max="1801" width="12.28515625" style="6" customWidth="1"/>
    <col min="1802" max="1802" width="19.5703125" style="6" customWidth="1"/>
    <col min="1803" max="1803" width="12.5703125" style="6" customWidth="1"/>
    <col min="1804" max="1804" width="13.7109375" style="6" customWidth="1"/>
    <col min="1805" max="1805" width="18.140625" style="6" bestFit="1" customWidth="1"/>
    <col min="1806" max="2050" width="9.140625" style="6"/>
    <col min="2051" max="2051" width="72.85546875" style="6" customWidth="1"/>
    <col min="2052" max="2052" width="16" style="6" customWidth="1"/>
    <col min="2053" max="2053" width="17.85546875" style="6" bestFit="1" customWidth="1"/>
    <col min="2054" max="2054" width="15" style="6" customWidth="1"/>
    <col min="2055" max="2055" width="14.42578125" style="6" customWidth="1"/>
    <col min="2056" max="2056" width="13.5703125" style="6" customWidth="1"/>
    <col min="2057" max="2057" width="12.28515625" style="6" customWidth="1"/>
    <col min="2058" max="2058" width="19.5703125" style="6" customWidth="1"/>
    <col min="2059" max="2059" width="12.5703125" style="6" customWidth="1"/>
    <col min="2060" max="2060" width="13.7109375" style="6" customWidth="1"/>
    <col min="2061" max="2061" width="18.140625" style="6" bestFit="1" customWidth="1"/>
    <col min="2062" max="2306" width="9.140625" style="6"/>
    <col min="2307" max="2307" width="72.85546875" style="6" customWidth="1"/>
    <col min="2308" max="2308" width="16" style="6" customWidth="1"/>
    <col min="2309" max="2309" width="17.85546875" style="6" bestFit="1" customWidth="1"/>
    <col min="2310" max="2310" width="15" style="6" customWidth="1"/>
    <col min="2311" max="2311" width="14.42578125" style="6" customWidth="1"/>
    <col min="2312" max="2312" width="13.5703125" style="6" customWidth="1"/>
    <col min="2313" max="2313" width="12.28515625" style="6" customWidth="1"/>
    <col min="2314" max="2314" width="19.5703125" style="6" customWidth="1"/>
    <col min="2315" max="2315" width="12.5703125" style="6" customWidth="1"/>
    <col min="2316" max="2316" width="13.7109375" style="6" customWidth="1"/>
    <col min="2317" max="2317" width="18.140625" style="6" bestFit="1" customWidth="1"/>
    <col min="2318" max="2562" width="9.140625" style="6"/>
    <col min="2563" max="2563" width="72.85546875" style="6" customWidth="1"/>
    <col min="2564" max="2564" width="16" style="6" customWidth="1"/>
    <col min="2565" max="2565" width="17.85546875" style="6" bestFit="1" customWidth="1"/>
    <col min="2566" max="2566" width="15" style="6" customWidth="1"/>
    <col min="2567" max="2567" width="14.42578125" style="6" customWidth="1"/>
    <col min="2568" max="2568" width="13.5703125" style="6" customWidth="1"/>
    <col min="2569" max="2569" width="12.28515625" style="6" customWidth="1"/>
    <col min="2570" max="2570" width="19.5703125" style="6" customWidth="1"/>
    <col min="2571" max="2571" width="12.5703125" style="6" customWidth="1"/>
    <col min="2572" max="2572" width="13.7109375" style="6" customWidth="1"/>
    <col min="2573" max="2573" width="18.140625" style="6" bestFit="1" customWidth="1"/>
    <col min="2574" max="2818" width="9.140625" style="6"/>
    <col min="2819" max="2819" width="72.85546875" style="6" customWidth="1"/>
    <col min="2820" max="2820" width="16" style="6" customWidth="1"/>
    <col min="2821" max="2821" width="17.85546875" style="6" bestFit="1" customWidth="1"/>
    <col min="2822" max="2822" width="15" style="6" customWidth="1"/>
    <col min="2823" max="2823" width="14.42578125" style="6" customWidth="1"/>
    <col min="2824" max="2824" width="13.5703125" style="6" customWidth="1"/>
    <col min="2825" max="2825" width="12.28515625" style="6" customWidth="1"/>
    <col min="2826" max="2826" width="19.5703125" style="6" customWidth="1"/>
    <col min="2827" max="2827" width="12.5703125" style="6" customWidth="1"/>
    <col min="2828" max="2828" width="13.7109375" style="6" customWidth="1"/>
    <col min="2829" max="2829" width="18.140625" style="6" bestFit="1" customWidth="1"/>
    <col min="2830" max="3074" width="9.140625" style="6"/>
    <col min="3075" max="3075" width="72.85546875" style="6" customWidth="1"/>
    <col min="3076" max="3076" width="16" style="6" customWidth="1"/>
    <col min="3077" max="3077" width="17.85546875" style="6" bestFit="1" customWidth="1"/>
    <col min="3078" max="3078" width="15" style="6" customWidth="1"/>
    <col min="3079" max="3079" width="14.42578125" style="6" customWidth="1"/>
    <col min="3080" max="3080" width="13.5703125" style="6" customWidth="1"/>
    <col min="3081" max="3081" width="12.28515625" style="6" customWidth="1"/>
    <col min="3082" max="3082" width="19.5703125" style="6" customWidth="1"/>
    <col min="3083" max="3083" width="12.5703125" style="6" customWidth="1"/>
    <col min="3084" max="3084" width="13.7109375" style="6" customWidth="1"/>
    <col min="3085" max="3085" width="18.140625" style="6" bestFit="1" customWidth="1"/>
    <col min="3086" max="3330" width="9.140625" style="6"/>
    <col min="3331" max="3331" width="72.85546875" style="6" customWidth="1"/>
    <col min="3332" max="3332" width="16" style="6" customWidth="1"/>
    <col min="3333" max="3333" width="17.85546875" style="6" bestFit="1" customWidth="1"/>
    <col min="3334" max="3334" width="15" style="6" customWidth="1"/>
    <col min="3335" max="3335" width="14.42578125" style="6" customWidth="1"/>
    <col min="3336" max="3336" width="13.5703125" style="6" customWidth="1"/>
    <col min="3337" max="3337" width="12.28515625" style="6" customWidth="1"/>
    <col min="3338" max="3338" width="19.5703125" style="6" customWidth="1"/>
    <col min="3339" max="3339" width="12.5703125" style="6" customWidth="1"/>
    <col min="3340" max="3340" width="13.7109375" style="6" customWidth="1"/>
    <col min="3341" max="3341" width="18.140625" style="6" bestFit="1" customWidth="1"/>
    <col min="3342" max="3586" width="9.140625" style="6"/>
    <col min="3587" max="3587" width="72.85546875" style="6" customWidth="1"/>
    <col min="3588" max="3588" width="16" style="6" customWidth="1"/>
    <col min="3589" max="3589" width="17.85546875" style="6" bestFit="1" customWidth="1"/>
    <col min="3590" max="3590" width="15" style="6" customWidth="1"/>
    <col min="3591" max="3591" width="14.42578125" style="6" customWidth="1"/>
    <col min="3592" max="3592" width="13.5703125" style="6" customWidth="1"/>
    <col min="3593" max="3593" width="12.28515625" style="6" customWidth="1"/>
    <col min="3594" max="3594" width="19.5703125" style="6" customWidth="1"/>
    <col min="3595" max="3595" width="12.5703125" style="6" customWidth="1"/>
    <col min="3596" max="3596" width="13.7109375" style="6" customWidth="1"/>
    <col min="3597" max="3597" width="18.140625" style="6" bestFit="1" customWidth="1"/>
    <col min="3598" max="3842" width="9.140625" style="6"/>
    <col min="3843" max="3843" width="72.85546875" style="6" customWidth="1"/>
    <col min="3844" max="3844" width="16" style="6" customWidth="1"/>
    <col min="3845" max="3845" width="17.85546875" style="6" bestFit="1" customWidth="1"/>
    <col min="3846" max="3846" width="15" style="6" customWidth="1"/>
    <col min="3847" max="3847" width="14.42578125" style="6" customWidth="1"/>
    <col min="3848" max="3848" width="13.5703125" style="6" customWidth="1"/>
    <col min="3849" max="3849" width="12.28515625" style="6" customWidth="1"/>
    <col min="3850" max="3850" width="19.5703125" style="6" customWidth="1"/>
    <col min="3851" max="3851" width="12.5703125" style="6" customWidth="1"/>
    <col min="3852" max="3852" width="13.7109375" style="6" customWidth="1"/>
    <col min="3853" max="3853" width="18.140625" style="6" bestFit="1" customWidth="1"/>
    <col min="3854" max="4098" width="9.140625" style="6"/>
    <col min="4099" max="4099" width="72.85546875" style="6" customWidth="1"/>
    <col min="4100" max="4100" width="16" style="6" customWidth="1"/>
    <col min="4101" max="4101" width="17.85546875" style="6" bestFit="1" customWidth="1"/>
    <col min="4102" max="4102" width="15" style="6" customWidth="1"/>
    <col min="4103" max="4103" width="14.42578125" style="6" customWidth="1"/>
    <col min="4104" max="4104" width="13.5703125" style="6" customWidth="1"/>
    <col min="4105" max="4105" width="12.28515625" style="6" customWidth="1"/>
    <col min="4106" max="4106" width="19.5703125" style="6" customWidth="1"/>
    <col min="4107" max="4107" width="12.5703125" style="6" customWidth="1"/>
    <col min="4108" max="4108" width="13.7109375" style="6" customWidth="1"/>
    <col min="4109" max="4109" width="18.140625" style="6" bestFit="1" customWidth="1"/>
    <col min="4110" max="4354" width="9.140625" style="6"/>
    <col min="4355" max="4355" width="72.85546875" style="6" customWidth="1"/>
    <col min="4356" max="4356" width="16" style="6" customWidth="1"/>
    <col min="4357" max="4357" width="17.85546875" style="6" bestFit="1" customWidth="1"/>
    <col min="4358" max="4358" width="15" style="6" customWidth="1"/>
    <col min="4359" max="4359" width="14.42578125" style="6" customWidth="1"/>
    <col min="4360" max="4360" width="13.5703125" style="6" customWidth="1"/>
    <col min="4361" max="4361" width="12.28515625" style="6" customWidth="1"/>
    <col min="4362" max="4362" width="19.5703125" style="6" customWidth="1"/>
    <col min="4363" max="4363" width="12.5703125" style="6" customWidth="1"/>
    <col min="4364" max="4364" width="13.7109375" style="6" customWidth="1"/>
    <col min="4365" max="4365" width="18.140625" style="6" bestFit="1" customWidth="1"/>
    <col min="4366" max="4610" width="9.140625" style="6"/>
    <col min="4611" max="4611" width="72.85546875" style="6" customWidth="1"/>
    <col min="4612" max="4612" width="16" style="6" customWidth="1"/>
    <col min="4613" max="4613" width="17.85546875" style="6" bestFit="1" customWidth="1"/>
    <col min="4614" max="4614" width="15" style="6" customWidth="1"/>
    <col min="4615" max="4615" width="14.42578125" style="6" customWidth="1"/>
    <col min="4616" max="4616" width="13.5703125" style="6" customWidth="1"/>
    <col min="4617" max="4617" width="12.28515625" style="6" customWidth="1"/>
    <col min="4618" max="4618" width="19.5703125" style="6" customWidth="1"/>
    <col min="4619" max="4619" width="12.5703125" style="6" customWidth="1"/>
    <col min="4620" max="4620" width="13.7109375" style="6" customWidth="1"/>
    <col min="4621" max="4621" width="18.140625" style="6" bestFit="1" customWidth="1"/>
    <col min="4622" max="4866" width="9.140625" style="6"/>
    <col min="4867" max="4867" width="72.85546875" style="6" customWidth="1"/>
    <col min="4868" max="4868" width="16" style="6" customWidth="1"/>
    <col min="4869" max="4869" width="17.85546875" style="6" bestFit="1" customWidth="1"/>
    <col min="4870" max="4870" width="15" style="6" customWidth="1"/>
    <col min="4871" max="4871" width="14.42578125" style="6" customWidth="1"/>
    <col min="4872" max="4872" width="13.5703125" style="6" customWidth="1"/>
    <col min="4873" max="4873" width="12.28515625" style="6" customWidth="1"/>
    <col min="4874" max="4874" width="19.5703125" style="6" customWidth="1"/>
    <col min="4875" max="4875" width="12.5703125" style="6" customWidth="1"/>
    <col min="4876" max="4876" width="13.7109375" style="6" customWidth="1"/>
    <col min="4877" max="4877" width="18.140625" style="6" bestFit="1" customWidth="1"/>
    <col min="4878" max="5122" width="9.140625" style="6"/>
    <col min="5123" max="5123" width="72.85546875" style="6" customWidth="1"/>
    <col min="5124" max="5124" width="16" style="6" customWidth="1"/>
    <col min="5125" max="5125" width="17.85546875" style="6" bestFit="1" customWidth="1"/>
    <col min="5126" max="5126" width="15" style="6" customWidth="1"/>
    <col min="5127" max="5127" width="14.42578125" style="6" customWidth="1"/>
    <col min="5128" max="5128" width="13.5703125" style="6" customWidth="1"/>
    <col min="5129" max="5129" width="12.28515625" style="6" customWidth="1"/>
    <col min="5130" max="5130" width="19.5703125" style="6" customWidth="1"/>
    <col min="5131" max="5131" width="12.5703125" style="6" customWidth="1"/>
    <col min="5132" max="5132" width="13.7109375" style="6" customWidth="1"/>
    <col min="5133" max="5133" width="18.140625" style="6" bestFit="1" customWidth="1"/>
    <col min="5134" max="5378" width="9.140625" style="6"/>
    <col min="5379" max="5379" width="72.85546875" style="6" customWidth="1"/>
    <col min="5380" max="5380" width="16" style="6" customWidth="1"/>
    <col min="5381" max="5381" width="17.85546875" style="6" bestFit="1" customWidth="1"/>
    <col min="5382" max="5382" width="15" style="6" customWidth="1"/>
    <col min="5383" max="5383" width="14.42578125" style="6" customWidth="1"/>
    <col min="5384" max="5384" width="13.5703125" style="6" customWidth="1"/>
    <col min="5385" max="5385" width="12.28515625" style="6" customWidth="1"/>
    <col min="5386" max="5386" width="19.5703125" style="6" customWidth="1"/>
    <col min="5387" max="5387" width="12.5703125" style="6" customWidth="1"/>
    <col min="5388" max="5388" width="13.7109375" style="6" customWidth="1"/>
    <col min="5389" max="5389" width="18.140625" style="6" bestFit="1" customWidth="1"/>
    <col min="5390" max="5634" width="9.140625" style="6"/>
    <col min="5635" max="5635" width="72.85546875" style="6" customWidth="1"/>
    <col min="5636" max="5636" width="16" style="6" customWidth="1"/>
    <col min="5637" max="5637" width="17.85546875" style="6" bestFit="1" customWidth="1"/>
    <col min="5638" max="5638" width="15" style="6" customWidth="1"/>
    <col min="5639" max="5639" width="14.42578125" style="6" customWidth="1"/>
    <col min="5640" max="5640" width="13.5703125" style="6" customWidth="1"/>
    <col min="5641" max="5641" width="12.28515625" style="6" customWidth="1"/>
    <col min="5642" max="5642" width="19.5703125" style="6" customWidth="1"/>
    <col min="5643" max="5643" width="12.5703125" style="6" customWidth="1"/>
    <col min="5644" max="5644" width="13.7109375" style="6" customWidth="1"/>
    <col min="5645" max="5645" width="18.140625" style="6" bestFit="1" customWidth="1"/>
    <col min="5646" max="5890" width="9.140625" style="6"/>
    <col min="5891" max="5891" width="72.85546875" style="6" customWidth="1"/>
    <col min="5892" max="5892" width="16" style="6" customWidth="1"/>
    <col min="5893" max="5893" width="17.85546875" style="6" bestFit="1" customWidth="1"/>
    <col min="5894" max="5894" width="15" style="6" customWidth="1"/>
    <col min="5895" max="5895" width="14.42578125" style="6" customWidth="1"/>
    <col min="5896" max="5896" width="13.5703125" style="6" customWidth="1"/>
    <col min="5897" max="5897" width="12.28515625" style="6" customWidth="1"/>
    <col min="5898" max="5898" width="19.5703125" style="6" customWidth="1"/>
    <col min="5899" max="5899" width="12.5703125" style="6" customWidth="1"/>
    <col min="5900" max="5900" width="13.7109375" style="6" customWidth="1"/>
    <col min="5901" max="5901" width="18.140625" style="6" bestFit="1" customWidth="1"/>
    <col min="5902" max="6146" width="9.140625" style="6"/>
    <col min="6147" max="6147" width="72.85546875" style="6" customWidth="1"/>
    <col min="6148" max="6148" width="16" style="6" customWidth="1"/>
    <col min="6149" max="6149" width="17.85546875" style="6" bestFit="1" customWidth="1"/>
    <col min="6150" max="6150" width="15" style="6" customWidth="1"/>
    <col min="6151" max="6151" width="14.42578125" style="6" customWidth="1"/>
    <col min="6152" max="6152" width="13.5703125" style="6" customWidth="1"/>
    <col min="6153" max="6153" width="12.28515625" style="6" customWidth="1"/>
    <col min="6154" max="6154" width="19.5703125" style="6" customWidth="1"/>
    <col min="6155" max="6155" width="12.5703125" style="6" customWidth="1"/>
    <col min="6156" max="6156" width="13.7109375" style="6" customWidth="1"/>
    <col min="6157" max="6157" width="18.140625" style="6" bestFit="1" customWidth="1"/>
    <col min="6158" max="6402" width="9.140625" style="6"/>
    <col min="6403" max="6403" width="72.85546875" style="6" customWidth="1"/>
    <col min="6404" max="6404" width="16" style="6" customWidth="1"/>
    <col min="6405" max="6405" width="17.85546875" style="6" bestFit="1" customWidth="1"/>
    <col min="6406" max="6406" width="15" style="6" customWidth="1"/>
    <col min="6407" max="6407" width="14.42578125" style="6" customWidth="1"/>
    <col min="6408" max="6408" width="13.5703125" style="6" customWidth="1"/>
    <col min="6409" max="6409" width="12.28515625" style="6" customWidth="1"/>
    <col min="6410" max="6410" width="19.5703125" style="6" customWidth="1"/>
    <col min="6411" max="6411" width="12.5703125" style="6" customWidth="1"/>
    <col min="6412" max="6412" width="13.7109375" style="6" customWidth="1"/>
    <col min="6413" max="6413" width="18.140625" style="6" bestFit="1" customWidth="1"/>
    <col min="6414" max="6658" width="9.140625" style="6"/>
    <col min="6659" max="6659" width="72.85546875" style="6" customWidth="1"/>
    <col min="6660" max="6660" width="16" style="6" customWidth="1"/>
    <col min="6661" max="6661" width="17.85546875" style="6" bestFit="1" customWidth="1"/>
    <col min="6662" max="6662" width="15" style="6" customWidth="1"/>
    <col min="6663" max="6663" width="14.42578125" style="6" customWidth="1"/>
    <col min="6664" max="6664" width="13.5703125" style="6" customWidth="1"/>
    <col min="6665" max="6665" width="12.28515625" style="6" customWidth="1"/>
    <col min="6666" max="6666" width="19.5703125" style="6" customWidth="1"/>
    <col min="6667" max="6667" width="12.5703125" style="6" customWidth="1"/>
    <col min="6668" max="6668" width="13.7109375" style="6" customWidth="1"/>
    <col min="6669" max="6669" width="18.140625" style="6" bestFit="1" customWidth="1"/>
    <col min="6670" max="6914" width="9.140625" style="6"/>
    <col min="6915" max="6915" width="72.85546875" style="6" customWidth="1"/>
    <col min="6916" max="6916" width="16" style="6" customWidth="1"/>
    <col min="6917" max="6917" width="17.85546875" style="6" bestFit="1" customWidth="1"/>
    <col min="6918" max="6918" width="15" style="6" customWidth="1"/>
    <col min="6919" max="6919" width="14.42578125" style="6" customWidth="1"/>
    <col min="6920" max="6920" width="13.5703125" style="6" customWidth="1"/>
    <col min="6921" max="6921" width="12.28515625" style="6" customWidth="1"/>
    <col min="6922" max="6922" width="19.5703125" style="6" customWidth="1"/>
    <col min="6923" max="6923" width="12.5703125" style="6" customWidth="1"/>
    <col min="6924" max="6924" width="13.7109375" style="6" customWidth="1"/>
    <col min="6925" max="6925" width="18.140625" style="6" bestFit="1" customWidth="1"/>
    <col min="6926" max="7170" width="9.140625" style="6"/>
    <col min="7171" max="7171" width="72.85546875" style="6" customWidth="1"/>
    <col min="7172" max="7172" width="16" style="6" customWidth="1"/>
    <col min="7173" max="7173" width="17.85546875" style="6" bestFit="1" customWidth="1"/>
    <col min="7174" max="7174" width="15" style="6" customWidth="1"/>
    <col min="7175" max="7175" width="14.42578125" style="6" customWidth="1"/>
    <col min="7176" max="7176" width="13.5703125" style="6" customWidth="1"/>
    <col min="7177" max="7177" width="12.28515625" style="6" customWidth="1"/>
    <col min="7178" max="7178" width="19.5703125" style="6" customWidth="1"/>
    <col min="7179" max="7179" width="12.5703125" style="6" customWidth="1"/>
    <col min="7180" max="7180" width="13.7109375" style="6" customWidth="1"/>
    <col min="7181" max="7181" width="18.140625" style="6" bestFit="1" customWidth="1"/>
    <col min="7182" max="7426" width="9.140625" style="6"/>
    <col min="7427" max="7427" width="72.85546875" style="6" customWidth="1"/>
    <col min="7428" max="7428" width="16" style="6" customWidth="1"/>
    <col min="7429" max="7429" width="17.85546875" style="6" bestFit="1" customWidth="1"/>
    <col min="7430" max="7430" width="15" style="6" customWidth="1"/>
    <col min="7431" max="7431" width="14.42578125" style="6" customWidth="1"/>
    <col min="7432" max="7432" width="13.5703125" style="6" customWidth="1"/>
    <col min="7433" max="7433" width="12.28515625" style="6" customWidth="1"/>
    <col min="7434" max="7434" width="19.5703125" style="6" customWidth="1"/>
    <col min="7435" max="7435" width="12.5703125" style="6" customWidth="1"/>
    <col min="7436" max="7436" width="13.7109375" style="6" customWidth="1"/>
    <col min="7437" max="7437" width="18.140625" style="6" bestFit="1" customWidth="1"/>
    <col min="7438" max="7682" width="9.140625" style="6"/>
    <col min="7683" max="7683" width="72.85546875" style="6" customWidth="1"/>
    <col min="7684" max="7684" width="16" style="6" customWidth="1"/>
    <col min="7685" max="7685" width="17.85546875" style="6" bestFit="1" customWidth="1"/>
    <col min="7686" max="7686" width="15" style="6" customWidth="1"/>
    <col min="7687" max="7687" width="14.42578125" style="6" customWidth="1"/>
    <col min="7688" max="7688" width="13.5703125" style="6" customWidth="1"/>
    <col min="7689" max="7689" width="12.28515625" style="6" customWidth="1"/>
    <col min="7690" max="7690" width="19.5703125" style="6" customWidth="1"/>
    <col min="7691" max="7691" width="12.5703125" style="6" customWidth="1"/>
    <col min="7692" max="7692" width="13.7109375" style="6" customWidth="1"/>
    <col min="7693" max="7693" width="18.140625" style="6" bestFit="1" customWidth="1"/>
    <col min="7694" max="7938" width="9.140625" style="6"/>
    <col min="7939" max="7939" width="72.85546875" style="6" customWidth="1"/>
    <col min="7940" max="7940" width="16" style="6" customWidth="1"/>
    <col min="7941" max="7941" width="17.85546875" style="6" bestFit="1" customWidth="1"/>
    <col min="7942" max="7942" width="15" style="6" customWidth="1"/>
    <col min="7943" max="7943" width="14.42578125" style="6" customWidth="1"/>
    <col min="7944" max="7944" width="13.5703125" style="6" customWidth="1"/>
    <col min="7945" max="7945" width="12.28515625" style="6" customWidth="1"/>
    <col min="7946" max="7946" width="19.5703125" style="6" customWidth="1"/>
    <col min="7947" max="7947" width="12.5703125" style="6" customWidth="1"/>
    <col min="7948" max="7948" width="13.7109375" style="6" customWidth="1"/>
    <col min="7949" max="7949" width="18.140625" style="6" bestFit="1" customWidth="1"/>
    <col min="7950" max="8194" width="9.140625" style="6"/>
    <col min="8195" max="8195" width="72.85546875" style="6" customWidth="1"/>
    <col min="8196" max="8196" width="16" style="6" customWidth="1"/>
    <col min="8197" max="8197" width="17.85546875" style="6" bestFit="1" customWidth="1"/>
    <col min="8198" max="8198" width="15" style="6" customWidth="1"/>
    <col min="8199" max="8199" width="14.42578125" style="6" customWidth="1"/>
    <col min="8200" max="8200" width="13.5703125" style="6" customWidth="1"/>
    <col min="8201" max="8201" width="12.28515625" style="6" customWidth="1"/>
    <col min="8202" max="8202" width="19.5703125" style="6" customWidth="1"/>
    <col min="8203" max="8203" width="12.5703125" style="6" customWidth="1"/>
    <col min="8204" max="8204" width="13.7109375" style="6" customWidth="1"/>
    <col min="8205" max="8205" width="18.140625" style="6" bestFit="1" customWidth="1"/>
    <col min="8206" max="8450" width="9.140625" style="6"/>
    <col min="8451" max="8451" width="72.85546875" style="6" customWidth="1"/>
    <col min="8452" max="8452" width="16" style="6" customWidth="1"/>
    <col min="8453" max="8453" width="17.85546875" style="6" bestFit="1" customWidth="1"/>
    <col min="8454" max="8454" width="15" style="6" customWidth="1"/>
    <col min="8455" max="8455" width="14.42578125" style="6" customWidth="1"/>
    <col min="8456" max="8456" width="13.5703125" style="6" customWidth="1"/>
    <col min="8457" max="8457" width="12.28515625" style="6" customWidth="1"/>
    <col min="8458" max="8458" width="19.5703125" style="6" customWidth="1"/>
    <col min="8459" max="8459" width="12.5703125" style="6" customWidth="1"/>
    <col min="8460" max="8460" width="13.7109375" style="6" customWidth="1"/>
    <col min="8461" max="8461" width="18.140625" style="6" bestFit="1" customWidth="1"/>
    <col min="8462" max="8706" width="9.140625" style="6"/>
    <col min="8707" max="8707" width="72.85546875" style="6" customWidth="1"/>
    <col min="8708" max="8708" width="16" style="6" customWidth="1"/>
    <col min="8709" max="8709" width="17.85546875" style="6" bestFit="1" customWidth="1"/>
    <col min="8710" max="8710" width="15" style="6" customWidth="1"/>
    <col min="8711" max="8711" width="14.42578125" style="6" customWidth="1"/>
    <col min="8712" max="8712" width="13.5703125" style="6" customWidth="1"/>
    <col min="8713" max="8713" width="12.28515625" style="6" customWidth="1"/>
    <col min="8714" max="8714" width="19.5703125" style="6" customWidth="1"/>
    <col min="8715" max="8715" width="12.5703125" style="6" customWidth="1"/>
    <col min="8716" max="8716" width="13.7109375" style="6" customWidth="1"/>
    <col min="8717" max="8717" width="18.140625" style="6" bestFit="1" customWidth="1"/>
    <col min="8718" max="8962" width="9.140625" style="6"/>
    <col min="8963" max="8963" width="72.85546875" style="6" customWidth="1"/>
    <col min="8964" max="8964" width="16" style="6" customWidth="1"/>
    <col min="8965" max="8965" width="17.85546875" style="6" bestFit="1" customWidth="1"/>
    <col min="8966" max="8966" width="15" style="6" customWidth="1"/>
    <col min="8967" max="8967" width="14.42578125" style="6" customWidth="1"/>
    <col min="8968" max="8968" width="13.5703125" style="6" customWidth="1"/>
    <col min="8969" max="8969" width="12.28515625" style="6" customWidth="1"/>
    <col min="8970" max="8970" width="19.5703125" style="6" customWidth="1"/>
    <col min="8971" max="8971" width="12.5703125" style="6" customWidth="1"/>
    <col min="8972" max="8972" width="13.7109375" style="6" customWidth="1"/>
    <col min="8973" max="8973" width="18.140625" style="6" bestFit="1" customWidth="1"/>
    <col min="8974" max="9218" width="9.140625" style="6"/>
    <col min="9219" max="9219" width="72.85546875" style="6" customWidth="1"/>
    <col min="9220" max="9220" width="16" style="6" customWidth="1"/>
    <col min="9221" max="9221" width="17.85546875" style="6" bestFit="1" customWidth="1"/>
    <col min="9222" max="9222" width="15" style="6" customWidth="1"/>
    <col min="9223" max="9223" width="14.42578125" style="6" customWidth="1"/>
    <col min="9224" max="9224" width="13.5703125" style="6" customWidth="1"/>
    <col min="9225" max="9225" width="12.28515625" style="6" customWidth="1"/>
    <col min="9226" max="9226" width="19.5703125" style="6" customWidth="1"/>
    <col min="9227" max="9227" width="12.5703125" style="6" customWidth="1"/>
    <col min="9228" max="9228" width="13.7109375" style="6" customWidth="1"/>
    <col min="9229" max="9229" width="18.140625" style="6" bestFit="1" customWidth="1"/>
    <col min="9230" max="9474" width="9.140625" style="6"/>
    <col min="9475" max="9475" width="72.85546875" style="6" customWidth="1"/>
    <col min="9476" max="9476" width="16" style="6" customWidth="1"/>
    <col min="9477" max="9477" width="17.85546875" style="6" bestFit="1" customWidth="1"/>
    <col min="9478" max="9478" width="15" style="6" customWidth="1"/>
    <col min="9479" max="9479" width="14.42578125" style="6" customWidth="1"/>
    <col min="9480" max="9480" width="13.5703125" style="6" customWidth="1"/>
    <col min="9481" max="9481" width="12.28515625" style="6" customWidth="1"/>
    <col min="9482" max="9482" width="19.5703125" style="6" customWidth="1"/>
    <col min="9483" max="9483" width="12.5703125" style="6" customWidth="1"/>
    <col min="9484" max="9484" width="13.7109375" style="6" customWidth="1"/>
    <col min="9485" max="9485" width="18.140625" style="6" bestFit="1" customWidth="1"/>
    <col min="9486" max="9730" width="9.140625" style="6"/>
    <col min="9731" max="9731" width="72.85546875" style="6" customWidth="1"/>
    <col min="9732" max="9732" width="16" style="6" customWidth="1"/>
    <col min="9733" max="9733" width="17.85546875" style="6" bestFit="1" customWidth="1"/>
    <col min="9734" max="9734" width="15" style="6" customWidth="1"/>
    <col min="9735" max="9735" width="14.42578125" style="6" customWidth="1"/>
    <col min="9736" max="9736" width="13.5703125" style="6" customWidth="1"/>
    <col min="9737" max="9737" width="12.28515625" style="6" customWidth="1"/>
    <col min="9738" max="9738" width="19.5703125" style="6" customWidth="1"/>
    <col min="9739" max="9739" width="12.5703125" style="6" customWidth="1"/>
    <col min="9740" max="9740" width="13.7109375" style="6" customWidth="1"/>
    <col min="9741" max="9741" width="18.140625" style="6" bestFit="1" customWidth="1"/>
    <col min="9742" max="9986" width="9.140625" style="6"/>
    <col min="9987" max="9987" width="72.85546875" style="6" customWidth="1"/>
    <col min="9988" max="9988" width="16" style="6" customWidth="1"/>
    <col min="9989" max="9989" width="17.85546875" style="6" bestFit="1" customWidth="1"/>
    <col min="9990" max="9990" width="15" style="6" customWidth="1"/>
    <col min="9991" max="9991" width="14.42578125" style="6" customWidth="1"/>
    <col min="9992" max="9992" width="13.5703125" style="6" customWidth="1"/>
    <col min="9993" max="9993" width="12.28515625" style="6" customWidth="1"/>
    <col min="9994" max="9994" width="19.5703125" style="6" customWidth="1"/>
    <col min="9995" max="9995" width="12.5703125" style="6" customWidth="1"/>
    <col min="9996" max="9996" width="13.7109375" style="6" customWidth="1"/>
    <col min="9997" max="9997" width="18.140625" style="6" bestFit="1" customWidth="1"/>
    <col min="9998" max="10242" width="9.140625" style="6"/>
    <col min="10243" max="10243" width="72.85546875" style="6" customWidth="1"/>
    <col min="10244" max="10244" width="16" style="6" customWidth="1"/>
    <col min="10245" max="10245" width="17.85546875" style="6" bestFit="1" customWidth="1"/>
    <col min="10246" max="10246" width="15" style="6" customWidth="1"/>
    <col min="10247" max="10247" width="14.42578125" style="6" customWidth="1"/>
    <col min="10248" max="10248" width="13.5703125" style="6" customWidth="1"/>
    <col min="10249" max="10249" width="12.28515625" style="6" customWidth="1"/>
    <col min="10250" max="10250" width="19.5703125" style="6" customWidth="1"/>
    <col min="10251" max="10251" width="12.5703125" style="6" customWidth="1"/>
    <col min="10252" max="10252" width="13.7109375" style="6" customWidth="1"/>
    <col min="10253" max="10253" width="18.140625" style="6" bestFit="1" customWidth="1"/>
    <col min="10254" max="10498" width="9.140625" style="6"/>
    <col min="10499" max="10499" width="72.85546875" style="6" customWidth="1"/>
    <col min="10500" max="10500" width="16" style="6" customWidth="1"/>
    <col min="10501" max="10501" width="17.85546875" style="6" bestFit="1" customWidth="1"/>
    <col min="10502" max="10502" width="15" style="6" customWidth="1"/>
    <col min="10503" max="10503" width="14.42578125" style="6" customWidth="1"/>
    <col min="10504" max="10504" width="13.5703125" style="6" customWidth="1"/>
    <col min="10505" max="10505" width="12.28515625" style="6" customWidth="1"/>
    <col min="10506" max="10506" width="19.5703125" style="6" customWidth="1"/>
    <col min="10507" max="10507" width="12.5703125" style="6" customWidth="1"/>
    <col min="10508" max="10508" width="13.7109375" style="6" customWidth="1"/>
    <col min="10509" max="10509" width="18.140625" style="6" bestFit="1" customWidth="1"/>
    <col min="10510" max="10754" width="9.140625" style="6"/>
    <col min="10755" max="10755" width="72.85546875" style="6" customWidth="1"/>
    <col min="10756" max="10756" width="16" style="6" customWidth="1"/>
    <col min="10757" max="10757" width="17.85546875" style="6" bestFit="1" customWidth="1"/>
    <col min="10758" max="10758" width="15" style="6" customWidth="1"/>
    <col min="10759" max="10759" width="14.42578125" style="6" customWidth="1"/>
    <col min="10760" max="10760" width="13.5703125" style="6" customWidth="1"/>
    <col min="10761" max="10761" width="12.28515625" style="6" customWidth="1"/>
    <col min="10762" max="10762" width="19.5703125" style="6" customWidth="1"/>
    <col min="10763" max="10763" width="12.5703125" style="6" customWidth="1"/>
    <col min="10764" max="10764" width="13.7109375" style="6" customWidth="1"/>
    <col min="10765" max="10765" width="18.140625" style="6" bestFit="1" customWidth="1"/>
    <col min="10766" max="11010" width="9.140625" style="6"/>
    <col min="11011" max="11011" width="72.85546875" style="6" customWidth="1"/>
    <col min="11012" max="11012" width="16" style="6" customWidth="1"/>
    <col min="11013" max="11013" width="17.85546875" style="6" bestFit="1" customWidth="1"/>
    <col min="11014" max="11014" width="15" style="6" customWidth="1"/>
    <col min="11015" max="11015" width="14.42578125" style="6" customWidth="1"/>
    <col min="11016" max="11016" width="13.5703125" style="6" customWidth="1"/>
    <col min="11017" max="11017" width="12.28515625" style="6" customWidth="1"/>
    <col min="11018" max="11018" width="19.5703125" style="6" customWidth="1"/>
    <col min="11019" max="11019" width="12.5703125" style="6" customWidth="1"/>
    <col min="11020" max="11020" width="13.7109375" style="6" customWidth="1"/>
    <col min="11021" max="11021" width="18.140625" style="6" bestFit="1" customWidth="1"/>
    <col min="11022" max="11266" width="9.140625" style="6"/>
    <col min="11267" max="11267" width="72.85546875" style="6" customWidth="1"/>
    <col min="11268" max="11268" width="16" style="6" customWidth="1"/>
    <col min="11269" max="11269" width="17.85546875" style="6" bestFit="1" customWidth="1"/>
    <col min="11270" max="11270" width="15" style="6" customWidth="1"/>
    <col min="11271" max="11271" width="14.42578125" style="6" customWidth="1"/>
    <col min="11272" max="11272" width="13.5703125" style="6" customWidth="1"/>
    <col min="11273" max="11273" width="12.28515625" style="6" customWidth="1"/>
    <col min="11274" max="11274" width="19.5703125" style="6" customWidth="1"/>
    <col min="11275" max="11275" width="12.5703125" style="6" customWidth="1"/>
    <col min="11276" max="11276" width="13.7109375" style="6" customWidth="1"/>
    <col min="11277" max="11277" width="18.140625" style="6" bestFit="1" customWidth="1"/>
    <col min="11278" max="11522" width="9.140625" style="6"/>
    <col min="11523" max="11523" width="72.85546875" style="6" customWidth="1"/>
    <col min="11524" max="11524" width="16" style="6" customWidth="1"/>
    <col min="11525" max="11525" width="17.85546875" style="6" bestFit="1" customWidth="1"/>
    <col min="11526" max="11526" width="15" style="6" customWidth="1"/>
    <col min="11527" max="11527" width="14.42578125" style="6" customWidth="1"/>
    <col min="11528" max="11528" width="13.5703125" style="6" customWidth="1"/>
    <col min="11529" max="11529" width="12.28515625" style="6" customWidth="1"/>
    <col min="11530" max="11530" width="19.5703125" style="6" customWidth="1"/>
    <col min="11531" max="11531" width="12.5703125" style="6" customWidth="1"/>
    <col min="11532" max="11532" width="13.7109375" style="6" customWidth="1"/>
    <col min="11533" max="11533" width="18.140625" style="6" bestFit="1" customWidth="1"/>
    <col min="11534" max="11778" width="9.140625" style="6"/>
    <col min="11779" max="11779" width="72.85546875" style="6" customWidth="1"/>
    <col min="11780" max="11780" width="16" style="6" customWidth="1"/>
    <col min="11781" max="11781" width="17.85546875" style="6" bestFit="1" customWidth="1"/>
    <col min="11782" max="11782" width="15" style="6" customWidth="1"/>
    <col min="11783" max="11783" width="14.42578125" style="6" customWidth="1"/>
    <col min="11784" max="11784" width="13.5703125" style="6" customWidth="1"/>
    <col min="11785" max="11785" width="12.28515625" style="6" customWidth="1"/>
    <col min="11786" max="11786" width="19.5703125" style="6" customWidth="1"/>
    <col min="11787" max="11787" width="12.5703125" style="6" customWidth="1"/>
    <col min="11788" max="11788" width="13.7109375" style="6" customWidth="1"/>
    <col min="11789" max="11789" width="18.140625" style="6" bestFit="1" customWidth="1"/>
    <col min="11790" max="12034" width="9.140625" style="6"/>
    <col min="12035" max="12035" width="72.85546875" style="6" customWidth="1"/>
    <col min="12036" max="12036" width="16" style="6" customWidth="1"/>
    <col min="12037" max="12037" width="17.85546875" style="6" bestFit="1" customWidth="1"/>
    <col min="12038" max="12038" width="15" style="6" customWidth="1"/>
    <col min="12039" max="12039" width="14.42578125" style="6" customWidth="1"/>
    <col min="12040" max="12040" width="13.5703125" style="6" customWidth="1"/>
    <col min="12041" max="12041" width="12.28515625" style="6" customWidth="1"/>
    <col min="12042" max="12042" width="19.5703125" style="6" customWidth="1"/>
    <col min="12043" max="12043" width="12.5703125" style="6" customWidth="1"/>
    <col min="12044" max="12044" width="13.7109375" style="6" customWidth="1"/>
    <col min="12045" max="12045" width="18.140625" style="6" bestFit="1" customWidth="1"/>
    <col min="12046" max="12290" width="9.140625" style="6"/>
    <col min="12291" max="12291" width="72.85546875" style="6" customWidth="1"/>
    <col min="12292" max="12292" width="16" style="6" customWidth="1"/>
    <col min="12293" max="12293" width="17.85546875" style="6" bestFit="1" customWidth="1"/>
    <col min="12294" max="12294" width="15" style="6" customWidth="1"/>
    <col min="12295" max="12295" width="14.42578125" style="6" customWidth="1"/>
    <col min="12296" max="12296" width="13.5703125" style="6" customWidth="1"/>
    <col min="12297" max="12297" width="12.28515625" style="6" customWidth="1"/>
    <col min="12298" max="12298" width="19.5703125" style="6" customWidth="1"/>
    <col min="12299" max="12299" width="12.5703125" style="6" customWidth="1"/>
    <col min="12300" max="12300" width="13.7109375" style="6" customWidth="1"/>
    <col min="12301" max="12301" width="18.140625" style="6" bestFit="1" customWidth="1"/>
    <col min="12302" max="12546" width="9.140625" style="6"/>
    <col min="12547" max="12547" width="72.85546875" style="6" customWidth="1"/>
    <col min="12548" max="12548" width="16" style="6" customWidth="1"/>
    <col min="12549" max="12549" width="17.85546875" style="6" bestFit="1" customWidth="1"/>
    <col min="12550" max="12550" width="15" style="6" customWidth="1"/>
    <col min="12551" max="12551" width="14.42578125" style="6" customWidth="1"/>
    <col min="12552" max="12552" width="13.5703125" style="6" customWidth="1"/>
    <col min="12553" max="12553" width="12.28515625" style="6" customWidth="1"/>
    <col min="12554" max="12554" width="19.5703125" style="6" customWidth="1"/>
    <col min="12555" max="12555" width="12.5703125" style="6" customWidth="1"/>
    <col min="12556" max="12556" width="13.7109375" style="6" customWidth="1"/>
    <col min="12557" max="12557" width="18.140625" style="6" bestFit="1" customWidth="1"/>
    <col min="12558" max="12802" width="9.140625" style="6"/>
    <col min="12803" max="12803" width="72.85546875" style="6" customWidth="1"/>
    <col min="12804" max="12804" width="16" style="6" customWidth="1"/>
    <col min="12805" max="12805" width="17.85546875" style="6" bestFit="1" customWidth="1"/>
    <col min="12806" max="12806" width="15" style="6" customWidth="1"/>
    <col min="12807" max="12807" width="14.42578125" style="6" customWidth="1"/>
    <col min="12808" max="12808" width="13.5703125" style="6" customWidth="1"/>
    <col min="12809" max="12809" width="12.28515625" style="6" customWidth="1"/>
    <col min="12810" max="12810" width="19.5703125" style="6" customWidth="1"/>
    <col min="12811" max="12811" width="12.5703125" style="6" customWidth="1"/>
    <col min="12812" max="12812" width="13.7109375" style="6" customWidth="1"/>
    <col min="12813" max="12813" width="18.140625" style="6" bestFit="1" customWidth="1"/>
    <col min="12814" max="13058" width="9.140625" style="6"/>
    <col min="13059" max="13059" width="72.85546875" style="6" customWidth="1"/>
    <col min="13060" max="13060" width="16" style="6" customWidth="1"/>
    <col min="13061" max="13061" width="17.85546875" style="6" bestFit="1" customWidth="1"/>
    <col min="13062" max="13062" width="15" style="6" customWidth="1"/>
    <col min="13063" max="13063" width="14.42578125" style="6" customWidth="1"/>
    <col min="13064" max="13064" width="13.5703125" style="6" customWidth="1"/>
    <col min="13065" max="13065" width="12.28515625" style="6" customWidth="1"/>
    <col min="13066" max="13066" width="19.5703125" style="6" customWidth="1"/>
    <col min="13067" max="13067" width="12.5703125" style="6" customWidth="1"/>
    <col min="13068" max="13068" width="13.7109375" style="6" customWidth="1"/>
    <col min="13069" max="13069" width="18.140625" style="6" bestFit="1" customWidth="1"/>
    <col min="13070" max="13314" width="9.140625" style="6"/>
    <col min="13315" max="13315" width="72.85546875" style="6" customWidth="1"/>
    <col min="13316" max="13316" width="16" style="6" customWidth="1"/>
    <col min="13317" max="13317" width="17.85546875" style="6" bestFit="1" customWidth="1"/>
    <col min="13318" max="13318" width="15" style="6" customWidth="1"/>
    <col min="13319" max="13319" width="14.42578125" style="6" customWidth="1"/>
    <col min="13320" max="13320" width="13.5703125" style="6" customWidth="1"/>
    <col min="13321" max="13321" width="12.28515625" style="6" customWidth="1"/>
    <col min="13322" max="13322" width="19.5703125" style="6" customWidth="1"/>
    <col min="13323" max="13323" width="12.5703125" style="6" customWidth="1"/>
    <col min="13324" max="13324" width="13.7109375" style="6" customWidth="1"/>
    <col min="13325" max="13325" width="18.140625" style="6" bestFit="1" customWidth="1"/>
    <col min="13326" max="13570" width="9.140625" style="6"/>
    <col min="13571" max="13571" width="72.85546875" style="6" customWidth="1"/>
    <col min="13572" max="13572" width="16" style="6" customWidth="1"/>
    <col min="13573" max="13573" width="17.85546875" style="6" bestFit="1" customWidth="1"/>
    <col min="13574" max="13574" width="15" style="6" customWidth="1"/>
    <col min="13575" max="13575" width="14.42578125" style="6" customWidth="1"/>
    <col min="13576" max="13576" width="13.5703125" style="6" customWidth="1"/>
    <col min="13577" max="13577" width="12.28515625" style="6" customWidth="1"/>
    <col min="13578" max="13578" width="19.5703125" style="6" customWidth="1"/>
    <col min="13579" max="13579" width="12.5703125" style="6" customWidth="1"/>
    <col min="13580" max="13580" width="13.7109375" style="6" customWidth="1"/>
    <col min="13581" max="13581" width="18.140625" style="6" bestFit="1" customWidth="1"/>
    <col min="13582" max="13826" width="9.140625" style="6"/>
    <col min="13827" max="13827" width="72.85546875" style="6" customWidth="1"/>
    <col min="13828" max="13828" width="16" style="6" customWidth="1"/>
    <col min="13829" max="13829" width="17.85546875" style="6" bestFit="1" customWidth="1"/>
    <col min="13830" max="13830" width="15" style="6" customWidth="1"/>
    <col min="13831" max="13831" width="14.42578125" style="6" customWidth="1"/>
    <col min="13832" max="13832" width="13.5703125" style="6" customWidth="1"/>
    <col min="13833" max="13833" width="12.28515625" style="6" customWidth="1"/>
    <col min="13834" max="13834" width="19.5703125" style="6" customWidth="1"/>
    <col min="13835" max="13835" width="12.5703125" style="6" customWidth="1"/>
    <col min="13836" max="13836" width="13.7109375" style="6" customWidth="1"/>
    <col min="13837" max="13837" width="18.140625" style="6" bestFit="1" customWidth="1"/>
    <col min="13838" max="14082" width="9.140625" style="6"/>
    <col min="14083" max="14083" width="72.85546875" style="6" customWidth="1"/>
    <col min="14084" max="14084" width="16" style="6" customWidth="1"/>
    <col min="14085" max="14085" width="17.85546875" style="6" bestFit="1" customWidth="1"/>
    <col min="14086" max="14086" width="15" style="6" customWidth="1"/>
    <col min="14087" max="14087" width="14.42578125" style="6" customWidth="1"/>
    <col min="14088" max="14088" width="13.5703125" style="6" customWidth="1"/>
    <col min="14089" max="14089" width="12.28515625" style="6" customWidth="1"/>
    <col min="14090" max="14090" width="19.5703125" style="6" customWidth="1"/>
    <col min="14091" max="14091" width="12.5703125" style="6" customWidth="1"/>
    <col min="14092" max="14092" width="13.7109375" style="6" customWidth="1"/>
    <col min="14093" max="14093" width="18.140625" style="6" bestFit="1" customWidth="1"/>
    <col min="14094" max="14338" width="9.140625" style="6"/>
    <col min="14339" max="14339" width="72.85546875" style="6" customWidth="1"/>
    <col min="14340" max="14340" width="16" style="6" customWidth="1"/>
    <col min="14341" max="14341" width="17.85546875" style="6" bestFit="1" customWidth="1"/>
    <col min="14342" max="14342" width="15" style="6" customWidth="1"/>
    <col min="14343" max="14343" width="14.42578125" style="6" customWidth="1"/>
    <col min="14344" max="14344" width="13.5703125" style="6" customWidth="1"/>
    <col min="14345" max="14345" width="12.28515625" style="6" customWidth="1"/>
    <col min="14346" max="14346" width="19.5703125" style="6" customWidth="1"/>
    <col min="14347" max="14347" width="12.5703125" style="6" customWidth="1"/>
    <col min="14348" max="14348" width="13.7109375" style="6" customWidth="1"/>
    <col min="14349" max="14349" width="18.140625" style="6" bestFit="1" customWidth="1"/>
    <col min="14350" max="14594" width="9.140625" style="6"/>
    <col min="14595" max="14595" width="72.85546875" style="6" customWidth="1"/>
    <col min="14596" max="14596" width="16" style="6" customWidth="1"/>
    <col min="14597" max="14597" width="17.85546875" style="6" bestFit="1" customWidth="1"/>
    <col min="14598" max="14598" width="15" style="6" customWidth="1"/>
    <col min="14599" max="14599" width="14.42578125" style="6" customWidth="1"/>
    <col min="14600" max="14600" width="13.5703125" style="6" customWidth="1"/>
    <col min="14601" max="14601" width="12.28515625" style="6" customWidth="1"/>
    <col min="14602" max="14602" width="19.5703125" style="6" customWidth="1"/>
    <col min="14603" max="14603" width="12.5703125" style="6" customWidth="1"/>
    <col min="14604" max="14604" width="13.7109375" style="6" customWidth="1"/>
    <col min="14605" max="14605" width="18.140625" style="6" bestFit="1" customWidth="1"/>
    <col min="14606" max="14850" width="9.140625" style="6"/>
    <col min="14851" max="14851" width="72.85546875" style="6" customWidth="1"/>
    <col min="14852" max="14852" width="16" style="6" customWidth="1"/>
    <col min="14853" max="14853" width="17.85546875" style="6" bestFit="1" customWidth="1"/>
    <col min="14854" max="14854" width="15" style="6" customWidth="1"/>
    <col min="14855" max="14855" width="14.42578125" style="6" customWidth="1"/>
    <col min="14856" max="14856" width="13.5703125" style="6" customWidth="1"/>
    <col min="14857" max="14857" width="12.28515625" style="6" customWidth="1"/>
    <col min="14858" max="14858" width="19.5703125" style="6" customWidth="1"/>
    <col min="14859" max="14859" width="12.5703125" style="6" customWidth="1"/>
    <col min="14860" max="14860" width="13.7109375" style="6" customWidth="1"/>
    <col min="14861" max="14861" width="18.140625" style="6" bestFit="1" customWidth="1"/>
    <col min="14862" max="15106" width="9.140625" style="6"/>
    <col min="15107" max="15107" width="72.85546875" style="6" customWidth="1"/>
    <col min="15108" max="15108" width="16" style="6" customWidth="1"/>
    <col min="15109" max="15109" width="17.85546875" style="6" bestFit="1" customWidth="1"/>
    <col min="15110" max="15110" width="15" style="6" customWidth="1"/>
    <col min="15111" max="15111" width="14.42578125" style="6" customWidth="1"/>
    <col min="15112" max="15112" width="13.5703125" style="6" customWidth="1"/>
    <col min="15113" max="15113" width="12.28515625" style="6" customWidth="1"/>
    <col min="15114" max="15114" width="19.5703125" style="6" customWidth="1"/>
    <col min="15115" max="15115" width="12.5703125" style="6" customWidth="1"/>
    <col min="15116" max="15116" width="13.7109375" style="6" customWidth="1"/>
    <col min="15117" max="15117" width="18.140625" style="6" bestFit="1" customWidth="1"/>
    <col min="15118" max="15362" width="9.140625" style="6"/>
    <col min="15363" max="15363" width="72.85546875" style="6" customWidth="1"/>
    <col min="15364" max="15364" width="16" style="6" customWidth="1"/>
    <col min="15365" max="15365" width="17.85546875" style="6" bestFit="1" customWidth="1"/>
    <col min="15366" max="15366" width="15" style="6" customWidth="1"/>
    <col min="15367" max="15367" width="14.42578125" style="6" customWidth="1"/>
    <col min="15368" max="15368" width="13.5703125" style="6" customWidth="1"/>
    <col min="15369" max="15369" width="12.28515625" style="6" customWidth="1"/>
    <col min="15370" max="15370" width="19.5703125" style="6" customWidth="1"/>
    <col min="15371" max="15371" width="12.5703125" style="6" customWidth="1"/>
    <col min="15372" max="15372" width="13.7109375" style="6" customWidth="1"/>
    <col min="15373" max="15373" width="18.140625" style="6" bestFit="1" customWidth="1"/>
    <col min="15374" max="15618" width="9.140625" style="6"/>
    <col min="15619" max="15619" width="72.85546875" style="6" customWidth="1"/>
    <col min="15620" max="15620" width="16" style="6" customWidth="1"/>
    <col min="15621" max="15621" width="17.85546875" style="6" bestFit="1" customWidth="1"/>
    <col min="15622" max="15622" width="15" style="6" customWidth="1"/>
    <col min="15623" max="15623" width="14.42578125" style="6" customWidth="1"/>
    <col min="15624" max="15624" width="13.5703125" style="6" customWidth="1"/>
    <col min="15625" max="15625" width="12.28515625" style="6" customWidth="1"/>
    <col min="15626" max="15626" width="19.5703125" style="6" customWidth="1"/>
    <col min="15627" max="15627" width="12.5703125" style="6" customWidth="1"/>
    <col min="15628" max="15628" width="13.7109375" style="6" customWidth="1"/>
    <col min="15629" max="15629" width="18.140625" style="6" bestFit="1" customWidth="1"/>
    <col min="15630" max="15874" width="9.140625" style="6"/>
    <col min="15875" max="15875" width="72.85546875" style="6" customWidth="1"/>
    <col min="15876" max="15876" width="16" style="6" customWidth="1"/>
    <col min="15877" max="15877" width="17.85546875" style="6" bestFit="1" customWidth="1"/>
    <col min="15878" max="15878" width="15" style="6" customWidth="1"/>
    <col min="15879" max="15879" width="14.42578125" style="6" customWidth="1"/>
    <col min="15880" max="15880" width="13.5703125" style="6" customWidth="1"/>
    <col min="15881" max="15881" width="12.28515625" style="6" customWidth="1"/>
    <col min="15882" max="15882" width="19.5703125" style="6" customWidth="1"/>
    <col min="15883" max="15883" width="12.5703125" style="6" customWidth="1"/>
    <col min="15884" max="15884" width="13.7109375" style="6" customWidth="1"/>
    <col min="15885" max="15885" width="18.140625" style="6" bestFit="1" customWidth="1"/>
    <col min="15886" max="16130" width="9.140625" style="6"/>
    <col min="16131" max="16131" width="72.85546875" style="6" customWidth="1"/>
    <col min="16132" max="16132" width="16" style="6" customWidth="1"/>
    <col min="16133" max="16133" width="17.85546875" style="6" bestFit="1" customWidth="1"/>
    <col min="16134" max="16134" width="15" style="6" customWidth="1"/>
    <col min="16135" max="16135" width="14.42578125" style="6" customWidth="1"/>
    <col min="16136" max="16136" width="13.5703125" style="6" customWidth="1"/>
    <col min="16137" max="16137" width="12.28515625" style="6" customWidth="1"/>
    <col min="16138" max="16138" width="19.5703125" style="6" customWidth="1"/>
    <col min="16139" max="16139" width="12.5703125" style="6" customWidth="1"/>
    <col min="16140" max="16140" width="13.7109375" style="6" customWidth="1"/>
    <col min="16141" max="16141" width="18.140625" style="6" bestFit="1" customWidth="1"/>
    <col min="16142" max="16384" width="9.140625" style="6"/>
  </cols>
  <sheetData>
    <row r="1" spans="1:15" ht="29.25" customHeight="1" x14ac:dyDescent="0.2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9.2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29.2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29.25" customHeight="1" x14ac:dyDescent="0.25">
      <c r="A4" s="7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5" ht="24" customHeight="1" x14ac:dyDescent="0.2"/>
    <row r="6" spans="1:15" s="25" customFormat="1" ht="29.25" customHeight="1" thickBot="1" x14ac:dyDescent="0.3">
      <c r="A6" s="22" t="s">
        <v>58</v>
      </c>
      <c r="B6" s="23" t="s">
        <v>57</v>
      </c>
      <c r="C6" s="23" t="s">
        <v>56</v>
      </c>
      <c r="D6" s="23" t="s">
        <v>55</v>
      </c>
      <c r="E6" s="23" t="s">
        <v>54</v>
      </c>
      <c r="F6" s="23" t="s">
        <v>53</v>
      </c>
      <c r="G6" s="23" t="s">
        <v>52</v>
      </c>
      <c r="H6" s="23" t="s">
        <v>51</v>
      </c>
      <c r="I6" s="23" t="s">
        <v>50</v>
      </c>
      <c r="J6" s="23" t="s">
        <v>49</v>
      </c>
      <c r="K6" s="23" t="s">
        <v>48</v>
      </c>
      <c r="L6" s="23" t="s">
        <v>47</v>
      </c>
      <c r="M6" s="24" t="s">
        <v>46</v>
      </c>
    </row>
    <row r="7" spans="1:15" ht="29.25" customHeight="1" thickBot="1" x14ac:dyDescent="0.3">
      <c r="A7" s="26"/>
      <c r="B7" s="27"/>
      <c r="C7" s="27"/>
      <c r="D7" s="27"/>
      <c r="E7" s="28"/>
      <c r="F7" s="28"/>
      <c r="G7" s="28"/>
      <c r="H7" s="28"/>
      <c r="I7" s="27"/>
      <c r="J7" s="27"/>
      <c r="K7" s="27"/>
      <c r="L7" s="27"/>
      <c r="M7" s="29"/>
    </row>
    <row r="8" spans="1:15" ht="29.25" customHeight="1" thickBot="1" x14ac:dyDescent="0.3">
      <c r="A8" s="30" t="s">
        <v>45</v>
      </c>
      <c r="B8" s="31">
        <f t="shared" ref="B8:K8" si="0">SUM(B9:B17)</f>
        <v>40155.702854395808</v>
      </c>
      <c r="C8" s="31">
        <f t="shared" si="0"/>
        <v>24965.283664479655</v>
      </c>
      <c r="D8" s="31">
        <f t="shared" si="0"/>
        <v>14438.116190777997</v>
      </c>
      <c r="E8" s="31">
        <f t="shared" si="0"/>
        <v>0</v>
      </c>
      <c r="F8" s="31">
        <f t="shared" si="0"/>
        <v>52.250175509200005</v>
      </c>
      <c r="G8" s="31">
        <f t="shared" si="0"/>
        <v>36.093680287300003</v>
      </c>
      <c r="H8" s="31">
        <f t="shared" si="0"/>
        <v>5.8916817962999989E-5</v>
      </c>
      <c r="I8" s="31">
        <f t="shared" si="0"/>
        <v>-1138.1303741231609</v>
      </c>
      <c r="J8" s="31">
        <f t="shared" si="0"/>
        <v>567.45591439999998</v>
      </c>
      <c r="K8" s="31">
        <f t="shared" si="0"/>
        <v>321.16000000000003</v>
      </c>
      <c r="L8" s="31">
        <f>L9+L10+L11+L12+L13+L14+L15+L16+L17</f>
        <v>79397.9321646436</v>
      </c>
      <c r="M8" s="32">
        <f>Table135[[#This Row],[Total]]/L56</f>
        <v>0.22224324199572842</v>
      </c>
      <c r="O8" s="15"/>
    </row>
    <row r="9" spans="1:15" ht="29.25" customHeight="1" thickBot="1" x14ac:dyDescent="0.3">
      <c r="A9" s="33" t="s">
        <v>44</v>
      </c>
      <c r="B9" s="34">
        <f>'[1]January DS'!B9:K17+'[1]February DS'!B9:K17+'[1]March DS'!B9:K17</f>
        <v>0</v>
      </c>
      <c r="C9" s="34">
        <f>'[1]January DS'!C9:L17+'[1]February DS'!C9:L17+'[1]March DS'!C9:L17</f>
        <v>0</v>
      </c>
      <c r="D9" s="34">
        <f>'[1]January DS'!D9:M17+'[1]February DS'!D9:M17+'[1]March DS'!D9:M17</f>
        <v>0</v>
      </c>
      <c r="E9" s="34">
        <f>'[1]January DS'!E9:N17+'[1]February DS'!E9:N17+'[1]March DS'!E9:N17</f>
        <v>0</v>
      </c>
      <c r="F9" s="34">
        <f>'[1]January DS'!F9:O17+'[1]February DS'!F9:O17+'[1]March DS'!F9:O17</f>
        <v>0</v>
      </c>
      <c r="G9" s="34">
        <f>'[1]January DS'!G9:P17+'[1]February DS'!G9:P17+'[1]March DS'!G9:P17</f>
        <v>0</v>
      </c>
      <c r="H9" s="34">
        <f>'[1]January DS'!H9:Q17+'[1]February DS'!H9:Q17+'[1]March DS'!H9:Q17</f>
        <v>0</v>
      </c>
      <c r="I9" s="34">
        <f>'[1]January DS'!I9:R17+'[1]February DS'!I9:R17+'[1]March DS'!I9:R17</f>
        <v>0</v>
      </c>
      <c r="J9" s="34">
        <f>'[1]January DS'!J9:S17+'[1]February DS'!J9:S17+'[1]March DS'!J9:S17</f>
        <v>0</v>
      </c>
      <c r="K9" s="34">
        <f>'[1]January DS'!K9:T17+'[1]February DS'!K9:T17+'[1]March DS'!K9:T17</f>
        <v>0</v>
      </c>
      <c r="L9" s="34">
        <f>SUM(Table135[[#This Row],[Principal]:[Other Charges]])</f>
        <v>0</v>
      </c>
      <c r="M9" s="35"/>
      <c r="O9" s="15"/>
    </row>
    <row r="10" spans="1:15" ht="29.25" customHeight="1" thickBot="1" x14ac:dyDescent="0.3">
      <c r="A10" s="33" t="s">
        <v>43</v>
      </c>
      <c r="B10" s="34">
        <f>'[1]January DS'!B10:K18+'[1]February DS'!B10:K18+'[1]March DS'!B10:K18</f>
        <v>10000</v>
      </c>
      <c r="C10" s="34">
        <f>'[1]January DS'!C10:L18+'[1]February DS'!C10:L18+'[1]March DS'!C10:L18</f>
        <v>14684.07156</v>
      </c>
      <c r="D10" s="34">
        <f>'[1]January DS'!D10:M18+'[1]February DS'!D10:M18+'[1]March DS'!D10:M18</f>
        <v>0</v>
      </c>
      <c r="E10" s="34">
        <f>'[1]January DS'!E10:N18+'[1]February DS'!E10:N18+'[1]March DS'!E10:N18</f>
        <v>0</v>
      </c>
      <c r="F10" s="34">
        <f>'[1]January DS'!F10:O18+'[1]February DS'!F10:O18+'[1]March DS'!F10:O18</f>
        <v>0</v>
      </c>
      <c r="G10" s="34">
        <f>'[1]January DS'!G10:P18+'[1]February DS'!G10:P18+'[1]March DS'!G10:P18</f>
        <v>0</v>
      </c>
      <c r="H10" s="34">
        <f>'[1]January DS'!H10:Q18+'[1]February DS'!H10:Q18+'[1]March DS'!H10:Q18</f>
        <v>0</v>
      </c>
      <c r="I10" s="34">
        <f>'[1]January DS'!I10:R18+'[1]February DS'!I10:R18+'[1]March DS'!I10:R18</f>
        <v>0</v>
      </c>
      <c r="J10" s="34">
        <f>'[1]January DS'!J10:S18+'[1]February DS'!J10:S18+'[1]March DS'!J10:S18</f>
        <v>0</v>
      </c>
      <c r="K10" s="34">
        <f>'[1]January DS'!K10:T18+'[1]February DS'!K10:T18+'[1]March DS'!K10:T18</f>
        <v>0</v>
      </c>
      <c r="L10" s="34">
        <f>SUM(Table135[[#This Row],[Principal]:[Other Charges]])</f>
        <v>24684.07156</v>
      </c>
      <c r="M10" s="35"/>
      <c r="O10" s="15"/>
    </row>
    <row r="11" spans="1:15" ht="29.25" customHeight="1" thickBot="1" x14ac:dyDescent="0.3">
      <c r="A11" s="33" t="s">
        <v>42</v>
      </c>
      <c r="B11" s="34">
        <f>'[1]January DS'!B11:K19+'[1]February DS'!B11:K19+'[1]March DS'!B11:K19</f>
        <v>1702.5953763215002</v>
      </c>
      <c r="C11" s="34">
        <f>'[1]January DS'!C11:L19+'[1]February DS'!C11:L19+'[1]March DS'!C11:L19</f>
        <v>565.88425834140003</v>
      </c>
      <c r="D11" s="34">
        <f>'[1]January DS'!D11:M19+'[1]February DS'!D11:M19+'[1]March DS'!D11:M19</f>
        <v>0</v>
      </c>
      <c r="E11" s="34">
        <f>'[1]January DS'!E11:N19+'[1]February DS'!E11:N19+'[1]March DS'!E11:N19</f>
        <v>0</v>
      </c>
      <c r="F11" s="34">
        <f>'[1]January DS'!F11:O19+'[1]February DS'!F11:O19+'[1]March DS'!F11:O19</f>
        <v>0</v>
      </c>
      <c r="G11" s="34">
        <f>'[1]January DS'!G11:P19+'[1]February DS'!G11:P19+'[1]March DS'!G11:P19</f>
        <v>0</v>
      </c>
      <c r="H11" s="34">
        <f>'[1]January DS'!H11:Q19+'[1]February DS'!H11:Q19+'[1]March DS'!H11:Q19</f>
        <v>0</v>
      </c>
      <c r="I11" s="36">
        <f>'[1]January DS'!I11:R19+'[1]February DS'!I11:R19+'[1]March DS'!I11:R19</f>
        <v>-368.23926491290007</v>
      </c>
      <c r="J11" s="34">
        <f>'[1]January DS'!J11:S19+'[1]February DS'!J11:S19+'[1]March DS'!J11:S19</f>
        <v>0</v>
      </c>
      <c r="K11" s="34">
        <f>'[1]January DS'!K11:T19+'[1]February DS'!K11:T19+'[1]March DS'!K11:T19</f>
        <v>0</v>
      </c>
      <c r="L11" s="34">
        <f>SUM(Table135[[#This Row],[Principal]:[Other Charges]])</f>
        <v>1900.2403697499999</v>
      </c>
      <c r="M11" s="35"/>
      <c r="O11" s="37"/>
    </row>
    <row r="12" spans="1:15" ht="29.25" customHeight="1" thickBot="1" x14ac:dyDescent="0.3">
      <c r="A12" s="33" t="s">
        <v>41</v>
      </c>
      <c r="B12" s="34">
        <f>'[1]January DS'!B12:K20+'[1]February DS'!B12:K20+'[1]March DS'!B12:K20</f>
        <v>4140.7020671594646</v>
      </c>
      <c r="C12" s="34">
        <f>'[1]January DS'!C12:L20+'[1]February DS'!C12:L20+'[1]March DS'!C12:L20</f>
        <v>3528.2269203070282</v>
      </c>
      <c r="D12" s="34">
        <f>'[1]January DS'!D12:M20+'[1]February DS'!D12:M20+'[1]March DS'!D12:M20</f>
        <v>0</v>
      </c>
      <c r="E12" s="34">
        <f>'[1]January DS'!E12:N20+'[1]February DS'!E12:N20+'[1]March DS'!E12:N20</f>
        <v>0</v>
      </c>
      <c r="F12" s="34">
        <f>'[1]January DS'!F12:O20+'[1]February DS'!F12:O20+'[1]March DS'!F12:O20</f>
        <v>0</v>
      </c>
      <c r="G12" s="34">
        <f>'[1]January DS'!G12:P20+'[1]February DS'!G12:P20+'[1]March DS'!G12:P20</f>
        <v>0</v>
      </c>
      <c r="H12" s="34">
        <f>'[1]January DS'!H12:Q20+'[1]February DS'!H12:Q20+'[1]March DS'!H12:Q20</f>
        <v>0</v>
      </c>
      <c r="I12" s="34">
        <f>'[1]January DS'!I12:R20+'[1]February DS'!I12:R20+'[1]March DS'!I12:R20</f>
        <v>0</v>
      </c>
      <c r="J12" s="34">
        <f>'[1]January DS'!J12:S20+'[1]February DS'!J12:S20+'[1]March DS'!J12:S20</f>
        <v>567.45591439999998</v>
      </c>
      <c r="K12" s="34">
        <f>'[1]January DS'!K12:T20+'[1]February DS'!K12:T20+'[1]March DS'!K12:T20</f>
        <v>0</v>
      </c>
      <c r="L12" s="34">
        <f>SUM(Table135[[#This Row],[Principal]:[Other Charges]])</f>
        <v>8236.3849018664932</v>
      </c>
      <c r="M12" s="35"/>
      <c r="O12" s="37"/>
    </row>
    <row r="13" spans="1:15" ht="29.25" customHeight="1" thickBot="1" x14ac:dyDescent="0.3">
      <c r="A13" s="33" t="s">
        <v>40</v>
      </c>
      <c r="B13" s="34">
        <f>'[1]January DS'!B13:K21+'[1]February DS'!B13:K21+'[1]March DS'!B13:K21</f>
        <v>0</v>
      </c>
      <c r="C13" s="34">
        <f>'[1]January DS'!C13:L21+'[1]February DS'!C13:L21+'[1]March DS'!C13:L21</f>
        <v>0</v>
      </c>
      <c r="D13" s="34">
        <f>'[1]January DS'!D13:M21+'[1]February DS'!D13:M21+'[1]March DS'!D13:M21</f>
        <v>0</v>
      </c>
      <c r="E13" s="34">
        <f>'[1]January DS'!E13:N21+'[1]February DS'!E13:N21+'[1]March DS'!E13:N21</f>
        <v>0</v>
      </c>
      <c r="F13" s="34">
        <f>'[1]January DS'!F13:O21+'[1]February DS'!F13:O21+'[1]March DS'!F13:O21</f>
        <v>0</v>
      </c>
      <c r="G13" s="34">
        <f>'[1]January DS'!G13:P21+'[1]February DS'!G13:P21+'[1]March DS'!G13:P21</f>
        <v>0</v>
      </c>
      <c r="H13" s="34">
        <f>'[1]January DS'!H13:Q21+'[1]February DS'!H13:Q21+'[1]March DS'!H13:Q21</f>
        <v>0</v>
      </c>
      <c r="I13" s="34">
        <f>'[1]January DS'!I13:R21+'[1]February DS'!I13:R21+'[1]March DS'!I13:R21</f>
        <v>0</v>
      </c>
      <c r="J13" s="34">
        <f>'[1]January DS'!J13:S21+'[1]February DS'!J13:S21+'[1]March DS'!J13:S21</f>
        <v>0</v>
      </c>
      <c r="K13" s="34">
        <f>'[1]January DS'!K13:T21+'[1]February DS'!K13:T21+'[1]March DS'!K13:T21</f>
        <v>0</v>
      </c>
      <c r="L13" s="34">
        <f>SUM(Table135[[#This Row],[Principal]:[Other Charges]])</f>
        <v>0</v>
      </c>
      <c r="M13" s="35"/>
      <c r="O13" s="37"/>
    </row>
    <row r="14" spans="1:15" ht="29.25" customHeight="1" thickBot="1" x14ac:dyDescent="0.3">
      <c r="A14" s="33" t="s">
        <v>39</v>
      </c>
      <c r="B14" s="34">
        <f>'[1]January DS'!B14:K22+'[1]February DS'!B14:K22+'[1]March DS'!B14:K22</f>
        <v>22708.4094610299</v>
      </c>
      <c r="C14" s="34">
        <f>'[1]January DS'!C14:L22+'[1]February DS'!C14:L22+'[1]March DS'!C14:L22</f>
        <v>6065.0592554338009</v>
      </c>
      <c r="D14" s="34">
        <f>'[1]January DS'!D14:M22+'[1]February DS'!D14:M22+'[1]March DS'!D14:M22</f>
        <v>14308.196190777997</v>
      </c>
      <c r="E14" s="34">
        <f>'[1]January DS'!E14:N22+'[1]February DS'!E14:N22+'[1]March DS'!E14:N22</f>
        <v>0</v>
      </c>
      <c r="F14" s="34">
        <f>'[1]January DS'!F14:O22+'[1]February DS'!F14:O22+'[1]March DS'!F14:O22</f>
        <v>52.250175509200005</v>
      </c>
      <c r="G14" s="34">
        <f>'[1]January DS'!G14:P22+'[1]February DS'!G14:P22+'[1]March DS'!G14:P22</f>
        <v>36.093680287300003</v>
      </c>
      <c r="H14" s="34">
        <f>'[1]January DS'!H14:Q22+'[1]February DS'!H14:Q22+'[1]March DS'!H14:Q22</f>
        <v>5.8916817962999989E-5</v>
      </c>
      <c r="I14" s="36">
        <f>'[1]January DS'!I14:R22+'[1]February DS'!I14:R22+'[1]March DS'!I14:R22</f>
        <v>-451.13110921026072</v>
      </c>
      <c r="J14" s="34">
        <f>'[1]January DS'!J14:S22+'[1]February DS'!J14:S22+'[1]March DS'!J14:S22</f>
        <v>0</v>
      </c>
      <c r="K14" s="34">
        <f>'[1]January DS'!K14:T22+'[1]February DS'!K14:T22+'[1]March DS'!K14:T22</f>
        <v>0</v>
      </c>
      <c r="L14" s="34">
        <f>SUM(Table135[[#This Row],[Principal]:[Other Charges]])</f>
        <v>42718.877712744754</v>
      </c>
      <c r="M14" s="35"/>
      <c r="O14" s="15"/>
    </row>
    <row r="15" spans="1:15" ht="29.25" customHeight="1" thickBot="1" x14ac:dyDescent="0.3">
      <c r="A15" s="33" t="s">
        <v>38</v>
      </c>
      <c r="B15" s="34">
        <f>'[1]January DS'!B15:K23+'[1]February DS'!B15:K23+'[1]March DS'!B15:K23</f>
        <v>1001.7259498849423</v>
      </c>
      <c r="C15" s="34">
        <f>'[1]January DS'!C15:L23+'[1]February DS'!C15:L23+'[1]March DS'!C15:L23</f>
        <v>122.04167039742784</v>
      </c>
      <c r="D15" s="34">
        <f>'[1]January DS'!D15:M23+'[1]February DS'!D15:M23+'[1]March DS'!D15:M23</f>
        <v>0</v>
      </c>
      <c r="E15" s="34">
        <f>'[1]January DS'!E15:N23+'[1]February DS'!E15:N23+'[1]March DS'!E15:N23</f>
        <v>0</v>
      </c>
      <c r="F15" s="34">
        <f>'[1]January DS'!F15:O23+'[1]February DS'!F15:O23+'[1]March DS'!F15:O23</f>
        <v>0</v>
      </c>
      <c r="G15" s="34">
        <f>'[1]January DS'!G15:P23+'[1]February DS'!G15:P23+'[1]March DS'!G15:P23</f>
        <v>0</v>
      </c>
      <c r="H15" s="34">
        <f>'[1]January DS'!H15:Q23+'[1]February DS'!H15:Q23+'[1]March DS'!H15:Q23</f>
        <v>0</v>
      </c>
      <c r="I15" s="34">
        <f>'[1]January DS'!I15:R23+'[1]February DS'!I15:R23+'[1]March DS'!I15:R23</f>
        <v>0</v>
      </c>
      <c r="J15" s="34">
        <f>'[1]January DS'!J15:S23+'[1]February DS'!J15:S23+'[1]March DS'!J15:S23</f>
        <v>0</v>
      </c>
      <c r="K15" s="34">
        <f>'[1]January DS'!K15:T23+'[1]February DS'!K15:T23+'[1]March DS'!K15:T23</f>
        <v>0</v>
      </c>
      <c r="L15" s="34">
        <f>SUM(Table135[[#This Row],[Principal]:[Other Charges]])</f>
        <v>1123.7676202823702</v>
      </c>
      <c r="M15" s="35"/>
      <c r="O15" s="38"/>
    </row>
    <row r="16" spans="1:15" ht="29.25" customHeight="1" thickBot="1" x14ac:dyDescent="0.3">
      <c r="A16" s="39" t="s">
        <v>37</v>
      </c>
      <c r="B16" s="34">
        <f>'[1]January DS'!B16:K24+'[1]February DS'!B16:K24+'[1]March DS'!B16:K24</f>
        <v>0</v>
      </c>
      <c r="C16" s="34">
        <f>'[1]January DS'!C16:L24+'[1]February DS'!C16:L24+'[1]March DS'!C16:L24</f>
        <v>0</v>
      </c>
      <c r="D16" s="34">
        <f>'[1]January DS'!D16:M24+'[1]February DS'!D16:M24+'[1]March DS'!D16:M24</f>
        <v>0</v>
      </c>
      <c r="E16" s="34">
        <f>'[1]January DS'!E16:N24+'[1]February DS'!E16:N24+'[1]March DS'!E16:N24</f>
        <v>0</v>
      </c>
      <c r="F16" s="34">
        <f>'[1]January DS'!F16:O24+'[1]February DS'!F16:O24+'[1]March DS'!F16:O24</f>
        <v>0</v>
      </c>
      <c r="G16" s="34">
        <f>'[1]January DS'!G16:P24+'[1]February DS'!G16:P24+'[1]March DS'!G16:P24</f>
        <v>0</v>
      </c>
      <c r="H16" s="34">
        <f>'[1]January DS'!H16:Q24+'[1]February DS'!H16:Q24+'[1]March DS'!H16:Q24</f>
        <v>0</v>
      </c>
      <c r="I16" s="34">
        <f>'[1]January DS'!I16:R24+'[1]February DS'!I16:R24+'[1]March DS'!I16:R24</f>
        <v>0</v>
      </c>
      <c r="J16" s="34">
        <f>'[1]January DS'!J16:S24+'[1]February DS'!J16:S24+'[1]March DS'!J16:S24</f>
        <v>0</v>
      </c>
      <c r="K16" s="34">
        <f>'[1]January DS'!K16:T24+'[1]February DS'!K16:T24+'[1]March DS'!K16:T24</f>
        <v>0</v>
      </c>
      <c r="L16" s="34">
        <f>SUM(Table135[[#This Row],[Principal]:[Other Charges]])</f>
        <v>0</v>
      </c>
      <c r="M16" s="35"/>
      <c r="O16" s="40"/>
    </row>
    <row r="17" spans="1:15" ht="29.25" customHeight="1" thickBot="1" x14ac:dyDescent="0.3">
      <c r="A17" s="41" t="s">
        <v>36</v>
      </c>
      <c r="B17" s="34">
        <f>'[1]January DS'!B17:K25+'[1]February DS'!B17:K25+'[1]March DS'!B17:K25</f>
        <v>602.27</v>
      </c>
      <c r="C17" s="34">
        <f>'[1]January DS'!C17:L25+'[1]February DS'!C17:L25+'[1]March DS'!C17:L25</f>
        <v>0</v>
      </c>
      <c r="D17" s="34">
        <f>'[1]January DS'!D17:M25+'[1]February DS'!D17:M25+'[1]March DS'!D17:M25</f>
        <v>129.91999999999999</v>
      </c>
      <c r="E17" s="34">
        <f>'[1]January DS'!E17:N25+'[1]February DS'!E17:N25+'[1]March DS'!E17:N25</f>
        <v>0</v>
      </c>
      <c r="F17" s="34">
        <f>'[1]January DS'!F17:O25+'[1]February DS'!F17:O25+'[1]March DS'!F17:O25</f>
        <v>0</v>
      </c>
      <c r="G17" s="34">
        <f>'[1]January DS'!G17:P25+'[1]February DS'!G17:P25+'[1]March DS'!G17:P25</f>
        <v>0</v>
      </c>
      <c r="H17" s="34">
        <f>'[1]January DS'!H17:Q25+'[1]February DS'!H17:Q25+'[1]March DS'!H17:Q25</f>
        <v>0</v>
      </c>
      <c r="I17" s="36">
        <f>'[1]January DS'!I17:R25+'[1]February DS'!I17:R25+'[1]March DS'!I17:R25</f>
        <v>-318.76</v>
      </c>
      <c r="J17" s="34">
        <f>'[1]January DS'!J17:S25+'[1]February DS'!J17:S25+'[1]March DS'!J17:S25</f>
        <v>0</v>
      </c>
      <c r="K17" s="34">
        <f>'[1]January DS'!K17:T25+'[1]February DS'!K17:T25+'[1]March DS'!K17:T25</f>
        <v>321.16000000000003</v>
      </c>
      <c r="L17" s="34">
        <f>SUM(Table135[[#This Row],[Principal]:[Other Charges]])</f>
        <v>734.58999999999992</v>
      </c>
      <c r="M17" s="42"/>
      <c r="O17" s="40"/>
    </row>
    <row r="18" spans="1:15" ht="29.25" customHeight="1" thickBot="1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</row>
    <row r="19" spans="1:15" ht="29.25" customHeight="1" thickBot="1" x14ac:dyDescent="0.3">
      <c r="A19" s="46" t="s">
        <v>35</v>
      </c>
      <c r="B19" s="47">
        <f t="shared" ref="B19:L19" si="1">B20+B30+B31+B32+B33</f>
        <v>34596.15</v>
      </c>
      <c r="C19" s="47">
        <f t="shared" si="1"/>
        <v>29100.25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  <c r="H19" s="47">
        <f t="shared" si="1"/>
        <v>0</v>
      </c>
      <c r="I19" s="47">
        <f t="shared" si="1"/>
        <v>0</v>
      </c>
      <c r="J19" s="47">
        <f t="shared" si="1"/>
        <v>3402.99</v>
      </c>
      <c r="K19" s="47">
        <f t="shared" si="1"/>
        <v>0</v>
      </c>
      <c r="L19" s="47">
        <f t="shared" si="1"/>
        <v>67099.39</v>
      </c>
      <c r="M19" s="32">
        <f>Table135[[#This Row],[Total]]/L56</f>
        <v>0.18781831671148155</v>
      </c>
    </row>
    <row r="20" spans="1:15" ht="29.25" customHeight="1" thickBot="1" x14ac:dyDescent="0.3">
      <c r="A20" s="48" t="s">
        <v>34</v>
      </c>
      <c r="B20" s="34">
        <f t="shared" ref="B20:I20" si="2">B21+B22+B23+B24+B25+B26+B27+B28</f>
        <v>34596.15</v>
      </c>
      <c r="C20" s="34">
        <f t="shared" si="2"/>
        <v>28819.52</v>
      </c>
      <c r="D20" s="34">
        <f t="shared" si="2"/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34">
        <f t="shared" si="2"/>
        <v>0</v>
      </c>
      <c r="I20" s="34">
        <f t="shared" si="2"/>
        <v>0</v>
      </c>
      <c r="J20" s="34">
        <f>J21+J22+J23+J24+J25+J26+J27+J28+J29</f>
        <v>3275.79</v>
      </c>
      <c r="K20" s="34">
        <f>K21+K22+K23+K24+K25+K26+K27+K28</f>
        <v>0</v>
      </c>
      <c r="L20" s="34">
        <f>L21+L22+L23+L24+L25+L26+L27+L28+L29</f>
        <v>66691.459999999992</v>
      </c>
      <c r="M20" s="35"/>
    </row>
    <row r="21" spans="1:15" ht="29.25" customHeight="1" thickBot="1" x14ac:dyDescent="0.3">
      <c r="A21" s="48" t="s">
        <v>33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f>SUM(Table135[[#This Row],[Principal]:[Other Charges]])</f>
        <v>0</v>
      </c>
      <c r="M21" s="35"/>
    </row>
    <row r="22" spans="1:15" ht="29.25" customHeight="1" thickBot="1" x14ac:dyDescent="0.3">
      <c r="A22" s="48" t="s">
        <v>32</v>
      </c>
      <c r="B22" s="34">
        <v>15365.38</v>
      </c>
      <c r="C22" s="34">
        <v>4635.22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f>SUM(Table135[[#This Row],[Principal]:[Other Charges]])</f>
        <v>20000.599999999999</v>
      </c>
      <c r="M22" s="35"/>
    </row>
    <row r="23" spans="1:15" ht="29.25" customHeight="1" thickBot="1" x14ac:dyDescent="0.3">
      <c r="A23" s="48" t="s">
        <v>31</v>
      </c>
      <c r="B23" s="34">
        <v>19230.77</v>
      </c>
      <c r="C23" s="34">
        <v>5801.28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f>SUM(Table135[[#This Row],[Principal]:[Other Charges]])</f>
        <v>25032.05</v>
      </c>
      <c r="M23" s="35"/>
    </row>
    <row r="24" spans="1:15" ht="29.25" customHeight="1" thickBot="1" x14ac:dyDescent="0.3">
      <c r="A24" s="48" t="s">
        <v>30</v>
      </c>
      <c r="B24" s="34">
        <v>0</v>
      </c>
      <c r="C24" s="34">
        <v>3352.65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1509.22</v>
      </c>
      <c r="K24" s="34">
        <v>0</v>
      </c>
      <c r="L24" s="34">
        <f>SUM(Table135[[#This Row],[Principal]:[Other Charges]])</f>
        <v>4861.87</v>
      </c>
      <c r="M24" s="35"/>
    </row>
    <row r="25" spans="1:15" ht="29.25" customHeight="1" thickBot="1" x14ac:dyDescent="0.3">
      <c r="A25" s="48" t="s">
        <v>29</v>
      </c>
      <c r="B25" s="34">
        <v>0</v>
      </c>
      <c r="C25" s="34">
        <v>5675.54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49">
        <v>0</v>
      </c>
      <c r="J25" s="34">
        <v>48.73</v>
      </c>
      <c r="K25" s="34">
        <v>0</v>
      </c>
      <c r="L25" s="34">
        <f>SUM(Table135[[#This Row],[Principal]:[Other Charges]])</f>
        <v>5724.2699999999995</v>
      </c>
      <c r="M25" s="35"/>
    </row>
    <row r="26" spans="1:15" ht="29.25" customHeight="1" thickBot="1" x14ac:dyDescent="0.3">
      <c r="A26" s="48" t="s">
        <v>28</v>
      </c>
      <c r="B26" s="34">
        <v>0</v>
      </c>
      <c r="C26" s="34">
        <v>1161.99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7.6</v>
      </c>
      <c r="K26" s="34">
        <v>0</v>
      </c>
      <c r="L26" s="34">
        <f>SUM(Table135[[#This Row],[Principal]:[Other Charges]])</f>
        <v>1169.5899999999999</v>
      </c>
      <c r="M26" s="35"/>
    </row>
    <row r="27" spans="1:15" ht="29.25" customHeight="1" thickBot="1" x14ac:dyDescent="0.3">
      <c r="A27" s="48" t="s">
        <v>27</v>
      </c>
      <c r="B27" s="34">
        <v>0</v>
      </c>
      <c r="C27" s="34">
        <v>4721.8100000000004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125.03</v>
      </c>
      <c r="K27" s="34">
        <v>0</v>
      </c>
      <c r="L27" s="34">
        <f>SUM(Table135[[#This Row],[Principal]:[Other Charges]])</f>
        <v>4846.84</v>
      </c>
      <c r="M27" s="35"/>
    </row>
    <row r="28" spans="1:15" ht="29.25" customHeight="1" thickBot="1" x14ac:dyDescent="0.3">
      <c r="A28" s="48" t="s">
        <v>26</v>
      </c>
      <c r="B28" s="34">
        <v>0</v>
      </c>
      <c r="C28" s="34">
        <v>3471.03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890.14</v>
      </c>
      <c r="K28" s="34">
        <v>0</v>
      </c>
      <c r="L28" s="34">
        <f>SUM(Table135[[#This Row],[Principal]:[Other Charges]])</f>
        <v>4361.17</v>
      </c>
      <c r="M28" s="35"/>
    </row>
    <row r="29" spans="1:15" ht="29.25" customHeight="1" thickBot="1" x14ac:dyDescent="0.3">
      <c r="A29" s="48" t="s">
        <v>25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695.07</v>
      </c>
      <c r="K29" s="34">
        <v>0</v>
      </c>
      <c r="L29" s="34">
        <f>SUM(Table135[[#This Row],[Principal]:[Other Charges]])</f>
        <v>695.07</v>
      </c>
      <c r="M29" s="35"/>
    </row>
    <row r="30" spans="1:15" ht="29.25" customHeight="1" thickBot="1" x14ac:dyDescent="0.3">
      <c r="A30" s="48" t="s">
        <v>24</v>
      </c>
      <c r="B30" s="34">
        <v>0</v>
      </c>
      <c r="C30" s="34">
        <v>157.04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101.37</v>
      </c>
      <c r="K30" s="34">
        <v>0</v>
      </c>
      <c r="L30" s="34">
        <f>SUM(Table135[[#This Row],[Principal]:[Other Charges]])</f>
        <v>258.40999999999997</v>
      </c>
      <c r="M30" s="35"/>
    </row>
    <row r="31" spans="1:15" ht="29.25" customHeight="1" thickBot="1" x14ac:dyDescent="0.3">
      <c r="A31" s="48" t="s">
        <v>23</v>
      </c>
      <c r="B31" s="34">
        <v>0</v>
      </c>
      <c r="C31" s="34">
        <v>123.69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f>SUM(Table135[[#This Row],[Principal]:[Other Charges]])</f>
        <v>123.69</v>
      </c>
      <c r="M31" s="35"/>
    </row>
    <row r="32" spans="1:15" ht="29.25" customHeight="1" thickBot="1" x14ac:dyDescent="0.3">
      <c r="A32" s="39" t="s">
        <v>22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f>SUM(Table135[[#This Row],[Principal]:[Other Charges]])</f>
        <v>0</v>
      </c>
      <c r="M32" s="35"/>
    </row>
    <row r="33" spans="1:13" ht="29.25" customHeight="1" thickBot="1" x14ac:dyDescent="0.3">
      <c r="A33" s="39" t="s">
        <v>21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25.83</v>
      </c>
      <c r="K33" s="34">
        <v>0</v>
      </c>
      <c r="L33" s="34">
        <f>SUM(Table135[[#This Row],[Principal]:[Other Charges]])</f>
        <v>25.83</v>
      </c>
      <c r="M33" s="35"/>
    </row>
    <row r="34" spans="1:13" ht="29.25" customHeight="1" thickBot="1" x14ac:dyDescent="0.3">
      <c r="A34" s="3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  <c r="M34" s="35"/>
    </row>
    <row r="35" spans="1:13" ht="29.25" customHeight="1" thickBot="1" x14ac:dyDescent="0.3">
      <c r="A35" s="51" t="s">
        <v>20</v>
      </c>
      <c r="B35" s="52">
        <f t="shared" ref="B35:L35" si="3">B36+B50</f>
        <v>0</v>
      </c>
      <c r="C35" s="52">
        <f t="shared" si="3"/>
        <v>210759.58001000003</v>
      </c>
      <c r="D35" s="52">
        <f t="shared" si="3"/>
        <v>0</v>
      </c>
      <c r="E35" s="52">
        <f t="shared" si="3"/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210759.58001000003</v>
      </c>
      <c r="M35" s="32">
        <f>Table135[[#This Row],[Total]]/L56</f>
        <v>0.58993844129279005</v>
      </c>
    </row>
    <row r="36" spans="1:13" ht="29.25" customHeight="1" thickBot="1" x14ac:dyDescent="0.3">
      <c r="A36" s="53" t="s">
        <v>19</v>
      </c>
      <c r="B36" s="54">
        <f t="shared" ref="B36:L36" si="4">B37+B38+B39+B40+B41+B42+B43+B44+B45+B46+B47+B48+B49</f>
        <v>0</v>
      </c>
      <c r="C36" s="55">
        <f t="shared" si="4"/>
        <v>210759.58001000003</v>
      </c>
      <c r="D36" s="54">
        <f t="shared" si="4"/>
        <v>0</v>
      </c>
      <c r="E36" s="54">
        <f t="shared" si="4"/>
        <v>0</v>
      </c>
      <c r="F36" s="54">
        <f t="shared" si="4"/>
        <v>0</v>
      </c>
      <c r="G36" s="54">
        <f t="shared" si="4"/>
        <v>0</v>
      </c>
      <c r="H36" s="54">
        <f t="shared" si="4"/>
        <v>0</v>
      </c>
      <c r="I36" s="54">
        <f t="shared" si="4"/>
        <v>0</v>
      </c>
      <c r="J36" s="54">
        <f t="shared" si="4"/>
        <v>0</v>
      </c>
      <c r="K36" s="54">
        <f t="shared" si="4"/>
        <v>0</v>
      </c>
      <c r="L36" s="52">
        <f t="shared" si="4"/>
        <v>210759.58001000003</v>
      </c>
      <c r="M36" s="56"/>
    </row>
    <row r="37" spans="1:13" ht="29.25" customHeight="1" thickBot="1" x14ac:dyDescent="0.3">
      <c r="A37" s="57" t="s">
        <v>18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34">
        <f>SUM(Table135[[#This Row],[Principal]:[Other Charges]])</f>
        <v>0</v>
      </c>
      <c r="M37" s="59"/>
    </row>
    <row r="38" spans="1:13" ht="29.25" customHeight="1" thickBot="1" x14ac:dyDescent="0.3">
      <c r="A38" s="57" t="s">
        <v>17</v>
      </c>
      <c r="B38" s="58">
        <v>0</v>
      </c>
      <c r="C38" s="60">
        <v>16875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34">
        <f>SUM(Table135[[#This Row],[Principal]:[Other Charges]])</f>
        <v>16875</v>
      </c>
      <c r="M38" s="59"/>
    </row>
    <row r="39" spans="1:13" ht="29.25" customHeight="1" thickBot="1" x14ac:dyDescent="0.3">
      <c r="A39" s="57" t="s">
        <v>16</v>
      </c>
      <c r="B39" s="58">
        <v>0</v>
      </c>
      <c r="C39" s="60">
        <v>15940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34">
        <f>SUM(Table135[[#This Row],[Principal]:[Other Charges]])</f>
        <v>15940</v>
      </c>
      <c r="M39" s="59"/>
    </row>
    <row r="40" spans="1:13" ht="29.25" customHeight="1" thickBot="1" x14ac:dyDescent="0.3">
      <c r="A40" s="57" t="s">
        <v>15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34">
        <f>SUM(Table135[[#This Row],[Principal]:[Other Charges]])</f>
        <v>0</v>
      </c>
      <c r="M40" s="59"/>
    </row>
    <row r="41" spans="1:13" ht="29.25" customHeight="1" thickBot="1" x14ac:dyDescent="0.3">
      <c r="A41" s="57" t="s">
        <v>14</v>
      </c>
      <c r="B41" s="58">
        <v>0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34">
        <f>SUM(Table135[[#This Row],[Principal]:[Other Charges]])</f>
        <v>0</v>
      </c>
      <c r="M41" s="59"/>
    </row>
    <row r="42" spans="1:13" ht="29.25" customHeight="1" thickBot="1" x14ac:dyDescent="0.3">
      <c r="A42" s="57" t="s">
        <v>13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34">
        <f>SUM(Table135[[#This Row],[Principal]:[Other Charges]])</f>
        <v>0</v>
      </c>
      <c r="M42" s="59"/>
    </row>
    <row r="43" spans="1:13" ht="29.25" customHeight="1" thickBot="1" x14ac:dyDescent="0.3">
      <c r="A43" s="57" t="s">
        <v>12</v>
      </c>
      <c r="B43" s="58">
        <v>0</v>
      </c>
      <c r="C43" s="60">
        <v>44643.75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34">
        <f>SUM(Table135[[#This Row],[Principal]:[Other Charges]])</f>
        <v>44643.75</v>
      </c>
      <c r="M43" s="59"/>
    </row>
    <row r="44" spans="1:13" ht="29.25" customHeight="1" thickBot="1" x14ac:dyDescent="0.3">
      <c r="A44" s="57" t="s">
        <v>11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34">
        <f>SUM(Table135[[#This Row],[Principal]:[Other Charges]])</f>
        <v>0</v>
      </c>
      <c r="M44" s="59"/>
    </row>
    <row r="45" spans="1:13" ht="29.25" customHeight="1" thickBot="1" x14ac:dyDescent="0.3">
      <c r="A45" s="57" t="s">
        <v>10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34">
        <f>SUM(Table135[[#This Row],[Principal]:[Other Charges]])</f>
        <v>0</v>
      </c>
      <c r="M45" s="59"/>
    </row>
    <row r="46" spans="1:13" ht="29.25" customHeight="1" thickBot="1" x14ac:dyDescent="0.3">
      <c r="A46" s="57" t="s">
        <v>9</v>
      </c>
      <c r="B46" s="58">
        <v>0</v>
      </c>
      <c r="C46" s="60">
        <v>11560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34">
        <f>SUM(Table135[[#This Row],[Principal]:[Other Charges]])</f>
        <v>11560</v>
      </c>
      <c r="M46" s="59"/>
    </row>
    <row r="47" spans="1:13" ht="29.25" customHeight="1" thickBot="1" x14ac:dyDescent="0.3">
      <c r="A47" s="57" t="s">
        <v>8</v>
      </c>
      <c r="B47" s="58">
        <v>0</v>
      </c>
      <c r="C47" s="60">
        <v>14578.33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34">
        <f>SUM(Table135[[#This Row],[Principal]:[Other Charges]])</f>
        <v>14578.33</v>
      </c>
      <c r="M47" s="59"/>
    </row>
    <row r="48" spans="1:13" ht="29.25" customHeight="1" thickBot="1" x14ac:dyDescent="0.3">
      <c r="A48" s="57" t="s">
        <v>7</v>
      </c>
      <c r="B48" s="58">
        <v>0</v>
      </c>
      <c r="C48" s="60">
        <v>48100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34">
        <f>SUM(Table135[[#This Row],[Principal]:[Other Charges]])</f>
        <v>48100</v>
      </c>
      <c r="M48" s="59"/>
    </row>
    <row r="49" spans="1:15" ht="29.25" customHeight="1" thickBot="1" x14ac:dyDescent="0.3">
      <c r="A49" s="57" t="s">
        <v>6</v>
      </c>
      <c r="B49" s="58">
        <v>0</v>
      </c>
      <c r="C49" s="60">
        <v>59062.500010000003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34">
        <f>SUM(Table135[[#This Row],[Principal]:[Other Charges]])</f>
        <v>59062.500010000003</v>
      </c>
      <c r="M49" s="59"/>
    </row>
    <row r="50" spans="1:15" ht="29.25" customHeight="1" thickBot="1" x14ac:dyDescent="0.3">
      <c r="A50" s="57" t="s">
        <v>5</v>
      </c>
      <c r="B50" s="58">
        <f t="shared" ref="B50:L50" si="5">B51</f>
        <v>0</v>
      </c>
      <c r="C50" s="58">
        <f t="shared" si="5"/>
        <v>0</v>
      </c>
      <c r="D50" s="58">
        <f t="shared" si="5"/>
        <v>0</v>
      </c>
      <c r="E50" s="58">
        <f t="shared" si="5"/>
        <v>0</v>
      </c>
      <c r="F50" s="58">
        <f t="shared" si="5"/>
        <v>0</v>
      </c>
      <c r="G50" s="58">
        <f t="shared" si="5"/>
        <v>0</v>
      </c>
      <c r="H50" s="58">
        <f t="shared" si="5"/>
        <v>0</v>
      </c>
      <c r="I50" s="58">
        <f t="shared" si="5"/>
        <v>0</v>
      </c>
      <c r="J50" s="58">
        <f t="shared" si="5"/>
        <v>0</v>
      </c>
      <c r="K50" s="58">
        <f t="shared" si="5"/>
        <v>0</v>
      </c>
      <c r="L50" s="58">
        <f t="shared" si="5"/>
        <v>0</v>
      </c>
      <c r="M50" s="59"/>
    </row>
    <row r="51" spans="1:15" ht="29.25" customHeight="1" thickBot="1" x14ac:dyDescent="0.3">
      <c r="A51" s="57" t="s">
        <v>4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f>SUM(Table135[[#This Row],[Principal]:[Other Charges]])</f>
        <v>0</v>
      </c>
      <c r="M51" s="59"/>
    </row>
    <row r="52" spans="1:15" ht="29.25" customHeight="1" thickBot="1" x14ac:dyDescent="0.3">
      <c r="A52" s="53"/>
      <c r="B52" s="54"/>
      <c r="C52" s="55"/>
      <c r="D52" s="55"/>
      <c r="E52" s="54"/>
      <c r="F52" s="54"/>
      <c r="G52" s="54"/>
      <c r="H52" s="54"/>
      <c r="I52" s="54"/>
      <c r="J52" s="54"/>
      <c r="K52" s="54"/>
      <c r="L52" s="55"/>
      <c r="M52" s="59"/>
    </row>
    <row r="53" spans="1:15" ht="29.25" customHeight="1" thickBot="1" x14ac:dyDescent="0.3">
      <c r="A53" s="51" t="s">
        <v>3</v>
      </c>
      <c r="B53" s="52">
        <f t="shared" ref="B53:L53" si="6">B54+B55</f>
        <v>0</v>
      </c>
      <c r="C53" s="52">
        <f t="shared" si="6"/>
        <v>0</v>
      </c>
      <c r="D53" s="52">
        <f t="shared" si="6"/>
        <v>0</v>
      </c>
      <c r="E53" s="52">
        <f t="shared" si="6"/>
        <v>0</v>
      </c>
      <c r="F53" s="52">
        <f t="shared" si="6"/>
        <v>0</v>
      </c>
      <c r="G53" s="52">
        <f t="shared" si="6"/>
        <v>0</v>
      </c>
      <c r="H53" s="52">
        <f t="shared" si="6"/>
        <v>0</v>
      </c>
      <c r="I53" s="52">
        <f t="shared" si="6"/>
        <v>0</v>
      </c>
      <c r="J53" s="52">
        <f t="shared" si="6"/>
        <v>0</v>
      </c>
      <c r="K53" s="52">
        <f t="shared" si="6"/>
        <v>0</v>
      </c>
      <c r="L53" s="52">
        <f t="shared" si="6"/>
        <v>0</v>
      </c>
      <c r="M53" s="32">
        <f>Table135[[#This Row],[Total]]/L56</f>
        <v>0</v>
      </c>
    </row>
    <row r="54" spans="1:15" ht="29.25" customHeight="1" thickBot="1" x14ac:dyDescent="0.25">
      <c r="A54" s="61" t="s">
        <v>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f>SUM(Table135[[#This Row],[Principal]:[Other Charges]])</f>
        <v>0</v>
      </c>
      <c r="M54" s="56"/>
      <c r="O54" s="62"/>
    </row>
    <row r="55" spans="1:15" ht="29.25" customHeight="1" thickBot="1" x14ac:dyDescent="0.3">
      <c r="A55" s="26" t="s">
        <v>1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60">
        <f>SUM(Table135[[#This Row],[Principal]:[Other Charges]])</f>
        <v>0</v>
      </c>
      <c r="M55" s="63"/>
    </row>
    <row r="56" spans="1:15" ht="29.25" customHeight="1" thickBot="1" x14ac:dyDescent="0.3">
      <c r="A56" s="64" t="s">
        <v>0</v>
      </c>
      <c r="B56" s="65">
        <f t="shared" ref="B56:L56" si="7">B53+B35+B19+B8</f>
        <v>74751.852854395809</v>
      </c>
      <c r="C56" s="65">
        <f t="shared" si="7"/>
        <v>264825.11367447971</v>
      </c>
      <c r="D56" s="65">
        <f t="shared" si="7"/>
        <v>14438.116190777997</v>
      </c>
      <c r="E56" s="65">
        <f t="shared" si="7"/>
        <v>0</v>
      </c>
      <c r="F56" s="65">
        <f t="shared" si="7"/>
        <v>52.250175509200005</v>
      </c>
      <c r="G56" s="65">
        <f t="shared" si="7"/>
        <v>36.093680287300003</v>
      </c>
      <c r="H56" s="65">
        <f t="shared" si="7"/>
        <v>5.8916817962999989E-5</v>
      </c>
      <c r="I56" s="66">
        <f t="shared" si="7"/>
        <v>-1138.1303741231609</v>
      </c>
      <c r="J56" s="65">
        <f t="shared" si="7"/>
        <v>3970.4459143999998</v>
      </c>
      <c r="K56" s="65">
        <f t="shared" si="7"/>
        <v>321.16000000000003</v>
      </c>
      <c r="L56" s="65">
        <f t="shared" si="7"/>
        <v>357256.90217464365</v>
      </c>
      <c r="M56" s="67">
        <v>1</v>
      </c>
      <c r="O56" s="38"/>
    </row>
    <row r="58" spans="1:15" ht="29.25" customHeight="1" x14ac:dyDescent="0.25">
      <c r="A58" s="10"/>
      <c r="B58" s="3"/>
      <c r="C58" s="9"/>
      <c r="D58" s="9"/>
      <c r="E58" s="7"/>
      <c r="F58" s="8"/>
      <c r="G58" s="8"/>
      <c r="H58" s="8"/>
      <c r="I58" s="20"/>
      <c r="J58" s="19"/>
      <c r="K58" s="8"/>
      <c r="L58" s="3"/>
      <c r="M58" s="5"/>
    </row>
    <row r="59" spans="1:15" ht="29.25" customHeight="1" x14ac:dyDescent="0.25">
      <c r="A59" s="10"/>
      <c r="B59" s="3"/>
      <c r="C59" s="9"/>
      <c r="D59" s="9"/>
      <c r="E59" s="7"/>
      <c r="F59" s="17"/>
      <c r="G59" s="17"/>
      <c r="H59" s="17"/>
      <c r="I59" s="18"/>
      <c r="K59" s="17"/>
      <c r="L59" s="3"/>
      <c r="M59" s="5"/>
    </row>
    <row r="60" spans="1:15" ht="29.25" customHeight="1" x14ac:dyDescent="0.25">
      <c r="A60" s="10"/>
      <c r="B60" s="3"/>
      <c r="C60" s="9"/>
      <c r="D60" s="9"/>
      <c r="E60" s="7"/>
      <c r="F60" s="3"/>
      <c r="G60" s="3"/>
      <c r="H60" s="3"/>
      <c r="J60" s="3"/>
      <c r="K60" s="3"/>
      <c r="L60" s="17"/>
      <c r="M60" s="5"/>
    </row>
    <row r="61" spans="1:15" ht="29.25" customHeight="1" x14ac:dyDescent="0.25">
      <c r="A61" s="10"/>
      <c r="B61" s="3"/>
      <c r="C61" s="9"/>
      <c r="D61" s="9"/>
      <c r="E61" s="7"/>
      <c r="F61" s="3"/>
      <c r="G61" s="3"/>
      <c r="H61" s="3"/>
      <c r="I61" s="3"/>
      <c r="J61" s="16"/>
      <c r="K61" s="15"/>
      <c r="L61" s="15"/>
      <c r="M61" s="5"/>
    </row>
    <row r="62" spans="1:15" ht="29.25" customHeight="1" x14ac:dyDescent="0.2">
      <c r="A62" s="10"/>
      <c r="B62" s="3"/>
      <c r="C62" s="9"/>
      <c r="D62" s="9"/>
      <c r="E62" s="3"/>
      <c r="F62" s="3"/>
      <c r="G62" s="3"/>
      <c r="H62" s="3"/>
      <c r="I62" s="3"/>
      <c r="J62" s="14"/>
      <c r="K62" s="3"/>
      <c r="L62" s="13"/>
      <c r="M62" s="5"/>
    </row>
    <row r="63" spans="1:15" ht="29.25" customHeight="1" x14ac:dyDescent="0.25">
      <c r="A63" s="10"/>
      <c r="B63" s="3"/>
      <c r="C63" s="9"/>
      <c r="D63" s="9"/>
      <c r="E63" s="7"/>
      <c r="F63" s="3"/>
      <c r="G63" s="3"/>
      <c r="H63" s="3"/>
      <c r="I63" s="3"/>
      <c r="J63" s="3"/>
      <c r="K63" s="3"/>
      <c r="M63" s="5"/>
    </row>
    <row r="64" spans="1:15" ht="29.25" customHeight="1" x14ac:dyDescent="0.25">
      <c r="A64" s="10"/>
      <c r="B64" s="3"/>
      <c r="C64" s="9"/>
      <c r="D64" s="9"/>
      <c r="E64" s="7"/>
      <c r="F64" s="3"/>
      <c r="G64" s="3"/>
      <c r="H64" s="3"/>
      <c r="I64" s="3"/>
      <c r="J64" s="3"/>
      <c r="K64" s="3"/>
      <c r="L64" s="3"/>
      <c r="M64" s="5"/>
    </row>
    <row r="65" spans="1:13" ht="29.25" customHeight="1" x14ac:dyDescent="0.25">
      <c r="A65" s="10"/>
      <c r="B65" s="3"/>
      <c r="C65" s="9"/>
      <c r="D65" s="9"/>
      <c r="E65" s="3"/>
      <c r="F65" s="3"/>
      <c r="G65" s="3"/>
      <c r="H65" s="3"/>
      <c r="I65" s="1"/>
      <c r="J65" s="3"/>
      <c r="K65" s="3"/>
      <c r="L65" s="3"/>
      <c r="M65" s="5"/>
    </row>
    <row r="66" spans="1:13" ht="29.25" customHeight="1" x14ac:dyDescent="0.2">
      <c r="A66" s="10"/>
      <c r="B66" s="3"/>
      <c r="C66" s="9"/>
      <c r="D66" s="9"/>
      <c r="E66" s="3"/>
      <c r="F66" s="12"/>
      <c r="G66" s="12"/>
      <c r="H66" s="12"/>
      <c r="I66" s="3"/>
      <c r="J66" s="3"/>
      <c r="K66" s="11"/>
      <c r="L66" s="3"/>
      <c r="M66" s="5"/>
    </row>
    <row r="67" spans="1:13" ht="29.25" customHeight="1" x14ac:dyDescent="0.2">
      <c r="A67" s="10"/>
      <c r="B67" s="3"/>
      <c r="C67" s="9"/>
      <c r="D67" s="9"/>
      <c r="E67" s="3"/>
      <c r="F67" s="3"/>
      <c r="G67" s="3"/>
      <c r="H67" s="3"/>
      <c r="I67" s="3"/>
      <c r="J67" s="3"/>
      <c r="K67" s="3"/>
      <c r="L67" s="3"/>
      <c r="M67" s="5"/>
    </row>
    <row r="68" spans="1:13" ht="29.25" customHeight="1" x14ac:dyDescent="0.2">
      <c r="A68" s="10"/>
      <c r="B68" s="3"/>
      <c r="C68" s="9"/>
      <c r="D68" s="9"/>
      <c r="E68" s="3"/>
      <c r="F68" s="3"/>
      <c r="G68" s="3"/>
      <c r="H68" s="3"/>
      <c r="I68" s="3"/>
      <c r="J68" s="3"/>
      <c r="K68" s="3"/>
      <c r="L68" s="3"/>
      <c r="M68" s="5"/>
    </row>
    <row r="69" spans="1:13" ht="29.25" customHeight="1" x14ac:dyDescent="0.25">
      <c r="A69" s="10"/>
      <c r="B69" s="3"/>
      <c r="C69" s="9"/>
      <c r="D69" s="9"/>
      <c r="E69" s="3"/>
      <c r="F69" s="3"/>
      <c r="G69" s="3"/>
      <c r="H69" s="3"/>
      <c r="I69" s="7"/>
      <c r="J69" s="7"/>
      <c r="K69" s="3"/>
      <c r="L69" s="3"/>
      <c r="M69" s="5"/>
    </row>
    <row r="70" spans="1:13" ht="29.25" customHeight="1" x14ac:dyDescent="0.25">
      <c r="A70" s="10"/>
      <c r="B70" s="3"/>
      <c r="C70" s="9"/>
      <c r="D70" s="9"/>
      <c r="E70" s="7"/>
      <c r="F70" s="3"/>
      <c r="G70" s="3"/>
      <c r="H70" s="3"/>
      <c r="I70" s="7"/>
      <c r="J70" s="7"/>
      <c r="K70" s="3"/>
      <c r="L70" s="3"/>
      <c r="M70" s="5"/>
    </row>
    <row r="71" spans="1:13" ht="29.25" customHeight="1" x14ac:dyDescent="0.25">
      <c r="A71" s="10"/>
      <c r="B71" s="3"/>
      <c r="C71" s="9"/>
      <c r="D71" s="9"/>
      <c r="E71" s="7"/>
      <c r="F71" s="7"/>
      <c r="G71" s="7"/>
      <c r="H71" s="7"/>
      <c r="I71" s="3"/>
      <c r="J71" s="3"/>
      <c r="K71" s="3"/>
      <c r="M71" s="5"/>
    </row>
    <row r="72" spans="1:13" ht="29.25" customHeight="1" x14ac:dyDescent="0.25">
      <c r="B72" s="3"/>
      <c r="C72" s="9"/>
      <c r="D72" s="9"/>
      <c r="E72" s="8"/>
      <c r="F72" s="8"/>
      <c r="G72" s="8"/>
      <c r="H72" s="8"/>
      <c r="J72" s="7"/>
      <c r="K72" s="3"/>
      <c r="L72" s="7"/>
      <c r="M72" s="5"/>
    </row>
    <row r="73" spans="1:13" ht="29.25" customHeight="1" x14ac:dyDescent="0.25">
      <c r="B73" s="3"/>
      <c r="I73" s="1"/>
      <c r="J73" s="3"/>
      <c r="K73" s="3"/>
      <c r="L73" s="3"/>
      <c r="M73" s="5"/>
    </row>
    <row r="74" spans="1:13" ht="29.25" customHeight="1" x14ac:dyDescent="0.25">
      <c r="B74" s="3"/>
      <c r="F74" s="3"/>
      <c r="G74" s="3"/>
      <c r="H74" s="3"/>
      <c r="I74" s="3"/>
      <c r="J74" s="3"/>
      <c r="K74" s="3"/>
      <c r="L74" s="2"/>
      <c r="M74" s="4"/>
    </row>
    <row r="75" spans="1:13" ht="29.25" customHeight="1" x14ac:dyDescent="0.2">
      <c r="B75" s="3"/>
      <c r="F75" s="3"/>
      <c r="G75" s="3"/>
      <c r="H75" s="3"/>
      <c r="I75" s="3"/>
      <c r="K75" s="3"/>
    </row>
    <row r="76" spans="1:13" ht="29.25" customHeight="1" x14ac:dyDescent="0.2">
      <c r="F76" s="3"/>
      <c r="G76" s="3"/>
      <c r="H76" s="3"/>
      <c r="I76" s="3"/>
      <c r="K76" s="3"/>
    </row>
    <row r="77" spans="1:13" ht="29.25" customHeight="1" x14ac:dyDescent="0.2">
      <c r="F77" s="3"/>
      <c r="G77" s="3"/>
      <c r="H77" s="3"/>
      <c r="K77" s="3"/>
    </row>
    <row r="78" spans="1:13" ht="29.25" customHeight="1" x14ac:dyDescent="0.25">
      <c r="F78" s="3"/>
      <c r="G78" s="3"/>
      <c r="H78" s="3"/>
      <c r="K78" s="2"/>
    </row>
    <row r="79" spans="1:13" ht="29.25" customHeight="1" x14ac:dyDescent="0.2">
      <c r="F79" s="3"/>
      <c r="G79" s="3"/>
      <c r="H79" s="3"/>
    </row>
    <row r="80" spans="1:13" ht="29.25" customHeight="1" x14ac:dyDescent="0.25">
      <c r="F80" s="7"/>
      <c r="G80" s="7"/>
      <c r="H80" s="7"/>
      <c r="I80" s="7"/>
      <c r="J80" s="7"/>
    </row>
    <row r="81" spans="5:11" ht="29.25" customHeight="1" x14ac:dyDescent="0.2">
      <c r="F81" s="68"/>
      <c r="G81" s="68"/>
      <c r="H81" s="68"/>
      <c r="I81" s="68"/>
      <c r="J81" s="68"/>
    </row>
    <row r="82" spans="5:11" ht="29.25" customHeight="1" x14ac:dyDescent="0.25">
      <c r="I82" s="1"/>
      <c r="J82" s="3"/>
      <c r="K82" s="3"/>
    </row>
    <row r="83" spans="5:11" ht="29.25" customHeight="1" x14ac:dyDescent="0.2">
      <c r="E83" s="3"/>
      <c r="F83" s="3"/>
      <c r="G83" s="3"/>
      <c r="H83" s="3"/>
    </row>
    <row r="84" spans="5:11" ht="29.25" customHeight="1" x14ac:dyDescent="0.2">
      <c r="E84" s="3"/>
      <c r="F84" s="3"/>
      <c r="G84" s="3"/>
      <c r="H84" s="3"/>
    </row>
    <row r="85" spans="5:11" ht="29.25" customHeight="1" x14ac:dyDescent="0.25">
      <c r="E85" s="2"/>
      <c r="F85" s="2"/>
      <c r="G85" s="2"/>
      <c r="H85" s="2"/>
    </row>
    <row r="86" spans="5:11" ht="29.25" customHeight="1" x14ac:dyDescent="0.2">
      <c r="E86" s="68"/>
      <c r="F86" s="68"/>
      <c r="G86" s="68"/>
      <c r="H86" s="68"/>
    </row>
    <row r="89" spans="5:11" ht="29.25" customHeight="1" x14ac:dyDescent="0.2">
      <c r="E89" s="17"/>
      <c r="F89" s="17"/>
      <c r="G89" s="17"/>
      <c r="H89" s="17"/>
      <c r="I89" s="17"/>
      <c r="J89" s="17"/>
    </row>
    <row r="90" spans="5:11" ht="29.25" customHeight="1" x14ac:dyDescent="0.25">
      <c r="I90" s="1"/>
    </row>
    <row r="91" spans="5:11" ht="29.25" customHeight="1" x14ac:dyDescent="0.25">
      <c r="I91" s="1"/>
      <c r="J91" s="3"/>
      <c r="K91" s="3"/>
    </row>
  </sheetData>
  <printOptions horizontalCentered="1"/>
  <pageMargins left="7.874015748031496E-2" right="7.874015748031496E-2" top="0.39370078740157483" bottom="0.98425196850393704" header="0.11811023622047245" footer="0.51181102362204722"/>
  <pageSetup paperSize="9" scale="17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4A721EB374C40B2DAACAA42607F15" ma:contentTypeVersion="0" ma:contentTypeDescription="Create a new document." ma:contentTypeScope="" ma:versionID="5aa8686575d50d691ceada902014d7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B52C2A-6542-4014-87EA-CF32068AF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B79437-933E-4B94-AF31-2AD7AD351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8DA3C-47C4-4419-804B-C986816C4E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</vt:lpstr>
      <vt:lpstr>'Q1'!Print_Area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 ABDULAZEEZ</dc:creator>
  <cp:lastModifiedBy>Yemi Kale</cp:lastModifiedBy>
  <cp:lastPrinted>2019-06-21T10:08:00Z</cp:lastPrinted>
  <dcterms:created xsi:type="dcterms:W3CDTF">2019-05-09T12:44:08Z</dcterms:created>
  <dcterms:modified xsi:type="dcterms:W3CDTF">2019-07-11T15:07:22Z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0x010100CAF4A721EB374C40B2DAACAA42607F15</vt:lpwstr>
  </property>
</Properties>
</file>